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codeName="ThisWorkbook" hidePivotFieldList="1" autoCompressPictures="0"/>
  <bookViews>
    <workbookView xWindow="0" yWindow="0" windowWidth="25600" windowHeight="13900" activeTab="2"/>
  </bookViews>
  <sheets>
    <sheet name="Tables" sheetId="11" r:id="rId1"/>
    <sheet name="Všetko" sheetId="1" r:id="rId2"/>
    <sheet name="Kancelária" sheetId="4" r:id="rId3"/>
    <sheet name="K-popis" sheetId="7" r:id="rId4"/>
    <sheet name="Obchod" sheetId="5" r:id="rId5"/>
    <sheet name="O-popis" sheetId="8" r:id="rId6"/>
    <sheet name="Sklad" sheetId="6" r:id="rId7"/>
    <sheet name="S-popis" sheetId="9" r:id="rId8"/>
  </sheets>
  <definedNames>
    <definedName name="_xlnm._FilterDatabase" localSheetId="2" hidden="1">Kancelária!$A$1:$P$87</definedName>
    <definedName name="_xlnm._FilterDatabase" localSheetId="4" hidden="1">Obchod!$A$1:$Z$1</definedName>
    <definedName name="_xlnm._FilterDatabase" localSheetId="6" hidden="1">Sklad!$A$1:$Z$1</definedName>
    <definedName name="_xlnm._FilterDatabase" localSheetId="1" hidden="1">Všetko!$A$1:$Q$122</definedName>
  </definedNames>
  <calcPr calcId="140001" concurrentCalc="0"/>
  <pivotCaches>
    <pivotCache cacheId="5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" i="6" l="1"/>
  <c r="Z5" i="6"/>
  <c r="Z6" i="6"/>
  <c r="Z7" i="6"/>
  <c r="Z8" i="6"/>
  <c r="Z27" i="4"/>
  <c r="R18" i="6"/>
  <c r="R12" i="6"/>
  <c r="R6" i="6"/>
  <c r="R4" i="6"/>
  <c r="O17" i="5"/>
  <c r="R17" i="5"/>
  <c r="O8" i="5"/>
  <c r="O9" i="5"/>
  <c r="O10" i="5"/>
  <c r="O11" i="5"/>
  <c r="O12" i="5"/>
  <c r="O13" i="5"/>
  <c r="O14" i="5"/>
  <c r="O15" i="5"/>
  <c r="O16" i="5"/>
  <c r="R16" i="5"/>
  <c r="O6" i="5"/>
  <c r="R6" i="5"/>
  <c r="O4" i="5"/>
  <c r="O5" i="5"/>
  <c r="R5" i="5"/>
  <c r="O2" i="5"/>
  <c r="O3" i="5"/>
  <c r="R3" i="5"/>
  <c r="O85" i="4"/>
  <c r="O87" i="4"/>
  <c r="R87" i="4"/>
  <c r="O42" i="4"/>
  <c r="O43" i="4"/>
  <c r="O44" i="4"/>
  <c r="O45" i="4"/>
  <c r="O46" i="4"/>
  <c r="O48" i="4"/>
  <c r="O49" i="4"/>
  <c r="O50" i="4"/>
  <c r="O52" i="4"/>
  <c r="O53" i="4"/>
  <c r="O54" i="4"/>
  <c r="O55" i="4"/>
  <c r="O56" i="4"/>
  <c r="O57" i="4"/>
  <c r="O58" i="4"/>
  <c r="O59" i="4"/>
  <c r="O60" i="4"/>
  <c r="O62" i="4"/>
  <c r="O63" i="4"/>
  <c r="O64" i="4"/>
  <c r="O65" i="4"/>
  <c r="O66" i="4"/>
  <c r="O67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3" i="4"/>
  <c r="O34" i="4"/>
  <c r="O35" i="4"/>
  <c r="O36" i="4"/>
  <c r="O37" i="4"/>
  <c r="O38" i="4"/>
  <c r="O39" i="4"/>
  <c r="O40" i="4"/>
  <c r="O41" i="4"/>
  <c r="O31" i="4"/>
  <c r="O32" i="4"/>
  <c r="O33" i="4"/>
  <c r="O28" i="4"/>
  <c r="O29" i="4"/>
  <c r="O10" i="4"/>
  <c r="O11" i="4"/>
  <c r="O12" i="4"/>
  <c r="O13" i="4"/>
  <c r="O14" i="4"/>
  <c r="O15" i="4"/>
  <c r="O16" i="4"/>
  <c r="O17" i="4"/>
  <c r="O18" i="4"/>
  <c r="O19" i="4"/>
  <c r="O21" i="4"/>
  <c r="O22" i="4"/>
  <c r="O23" i="4"/>
  <c r="O25" i="4"/>
  <c r="O26" i="4"/>
  <c r="O2" i="4"/>
  <c r="O3" i="4"/>
  <c r="O4" i="4"/>
  <c r="O5" i="4"/>
  <c r="O6" i="4"/>
  <c r="O7" i="4"/>
  <c r="O9" i="4"/>
  <c r="Z10" i="6"/>
  <c r="Z11" i="6"/>
  <c r="Z12" i="6"/>
  <c r="Z19" i="6"/>
  <c r="Z13" i="6"/>
  <c r="Z14" i="6"/>
  <c r="Z15" i="6"/>
  <c r="Z16" i="6"/>
  <c r="Z3" i="6"/>
  <c r="Z2" i="6"/>
  <c r="Z17" i="6"/>
  <c r="Z18" i="6"/>
  <c r="Z9" i="6"/>
  <c r="Z7" i="5"/>
  <c r="Z8" i="5"/>
  <c r="Z9" i="5"/>
  <c r="Z10" i="5"/>
  <c r="Z6" i="5"/>
  <c r="Z17" i="5"/>
  <c r="Z11" i="5"/>
  <c r="Z4" i="5"/>
  <c r="Z5" i="5"/>
  <c r="Z3" i="5"/>
  <c r="Z12" i="5"/>
  <c r="Z13" i="5"/>
  <c r="Z14" i="5"/>
  <c r="Z15" i="5"/>
  <c r="Z16" i="5"/>
  <c r="Z2" i="5"/>
  <c r="Z42" i="4"/>
  <c r="Z43" i="4"/>
  <c r="Z10" i="4"/>
  <c r="Z11" i="4"/>
  <c r="Z12" i="4"/>
  <c r="Z13" i="4"/>
  <c r="Z14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15" i="4"/>
  <c r="Z34" i="4"/>
  <c r="Z16" i="4"/>
  <c r="Z61" i="4"/>
  <c r="Z62" i="4"/>
  <c r="Z35" i="4"/>
  <c r="Z63" i="4"/>
  <c r="Z64" i="4"/>
  <c r="Z65" i="4"/>
  <c r="Z28" i="4"/>
  <c r="Z66" i="4"/>
  <c r="Z36" i="4"/>
  <c r="Z86" i="4"/>
  <c r="Z37" i="4"/>
  <c r="Z38" i="4"/>
  <c r="Z84" i="4"/>
  <c r="Z29" i="4"/>
  <c r="Z17" i="4"/>
  <c r="Z67" i="4"/>
  <c r="Z18" i="4"/>
  <c r="Z19" i="4"/>
  <c r="Z2" i="4"/>
  <c r="Z68" i="4"/>
  <c r="Z3" i="4"/>
  <c r="Z4" i="4"/>
  <c r="Z20" i="4"/>
  <c r="Z31" i="4"/>
  <c r="Z41" i="4"/>
  <c r="Z69" i="4"/>
  <c r="Z70" i="4"/>
  <c r="Z32" i="4"/>
  <c r="Z71" i="4"/>
  <c r="Z72" i="4"/>
  <c r="Z73" i="4"/>
  <c r="Z5" i="4"/>
  <c r="Z74" i="4"/>
  <c r="Z21" i="4"/>
  <c r="Z6" i="4"/>
  <c r="Z7" i="4"/>
  <c r="Z22" i="4"/>
  <c r="Z87" i="4"/>
  <c r="Z75" i="4"/>
  <c r="Z23" i="4"/>
  <c r="Z76" i="4"/>
  <c r="Z77" i="4"/>
  <c r="Z78" i="4"/>
  <c r="Z79" i="4"/>
  <c r="Z39" i="4"/>
  <c r="Z24" i="4"/>
  <c r="Z25" i="4"/>
  <c r="Z40" i="4"/>
  <c r="Z80" i="4"/>
  <c r="Z30" i="4"/>
  <c r="Z26" i="4"/>
  <c r="Z8" i="4"/>
  <c r="Z81" i="4"/>
  <c r="Z9" i="4"/>
  <c r="Z33" i="4"/>
  <c r="Z82" i="4"/>
  <c r="Z83" i="4"/>
  <c r="Z85" i="4"/>
  <c r="N111" i="1"/>
  <c r="N112" i="1"/>
  <c r="N113" i="1"/>
  <c r="N114" i="1"/>
  <c r="N115" i="1"/>
  <c r="N116" i="1"/>
  <c r="N117" i="1"/>
  <c r="N118" i="1"/>
  <c r="N119" i="1"/>
  <c r="N120" i="1"/>
  <c r="P121" i="1"/>
  <c r="N106" i="1"/>
  <c r="N107" i="1"/>
  <c r="N108" i="1"/>
  <c r="N109" i="1"/>
  <c r="N110" i="1"/>
  <c r="P110" i="1"/>
  <c r="N99" i="1"/>
  <c r="N100" i="1"/>
  <c r="N101" i="1"/>
  <c r="N102" i="1"/>
  <c r="N103" i="1"/>
  <c r="P103" i="1"/>
  <c r="N88" i="1"/>
  <c r="N89" i="1"/>
  <c r="N90" i="1"/>
  <c r="N91" i="1"/>
  <c r="N92" i="1"/>
  <c r="N93" i="1"/>
  <c r="N94" i="1"/>
  <c r="N95" i="1"/>
  <c r="N96" i="1"/>
  <c r="N97" i="1"/>
  <c r="N48" i="1"/>
  <c r="N49" i="1"/>
  <c r="N51" i="1"/>
  <c r="N52" i="1"/>
  <c r="N54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5" i="1"/>
  <c r="N87" i="1"/>
  <c r="N2" i="1"/>
  <c r="N3" i="1"/>
  <c r="N4" i="1"/>
  <c r="N5" i="1"/>
  <c r="N6" i="1"/>
  <c r="N7" i="1"/>
  <c r="N8" i="1"/>
  <c r="N9" i="1"/>
  <c r="N10" i="1"/>
  <c r="N11" i="1"/>
  <c r="N12" i="1"/>
  <c r="N14" i="1"/>
  <c r="N15" i="1"/>
  <c r="N16" i="1"/>
  <c r="N18" i="1"/>
  <c r="N19" i="1"/>
  <c r="N20" i="1"/>
  <c r="N21" i="1"/>
  <c r="N22" i="1"/>
  <c r="N23" i="1"/>
  <c r="N24" i="1"/>
  <c r="N25" i="1"/>
  <c r="N26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O2" i="6"/>
  <c r="O3" i="6"/>
  <c r="O4" i="6"/>
  <c r="O5" i="6"/>
  <c r="O7" i="6"/>
  <c r="O8" i="6"/>
  <c r="O11" i="6"/>
  <c r="O13" i="6"/>
  <c r="O14" i="6"/>
  <c r="O15" i="6"/>
  <c r="O16" i="6"/>
  <c r="O17" i="6"/>
  <c r="O19" i="6"/>
  <c r="O21" i="6"/>
  <c r="F21" i="6"/>
  <c r="O19" i="5"/>
  <c r="F19" i="5"/>
  <c r="O27" i="4"/>
  <c r="F89" i="4"/>
  <c r="F9" i="8"/>
  <c r="F7" i="7"/>
  <c r="C10" i="9"/>
  <c r="C9" i="8"/>
  <c r="C10" i="8"/>
  <c r="F9" i="9"/>
  <c r="F8" i="9"/>
  <c r="F7" i="9"/>
  <c r="F6" i="9"/>
  <c r="F5" i="9"/>
  <c r="F4" i="9"/>
  <c r="F9" i="7"/>
  <c r="F8" i="7"/>
  <c r="F6" i="7"/>
  <c r="F5" i="7"/>
  <c r="F4" i="7"/>
  <c r="F7" i="8"/>
  <c r="F6" i="8"/>
  <c r="F5" i="8"/>
  <c r="F4" i="8"/>
  <c r="F8" i="8"/>
  <c r="C4" i="9"/>
  <c r="C4" i="8"/>
  <c r="C4" i="7"/>
  <c r="C8" i="9"/>
  <c r="C8" i="8"/>
  <c r="C9" i="9"/>
  <c r="R30" i="4"/>
  <c r="R41" i="4"/>
  <c r="R33" i="4"/>
  <c r="R26" i="4"/>
  <c r="R83" i="4"/>
  <c r="O89" i="4"/>
  <c r="C8" i="7"/>
  <c r="C10" i="7"/>
  <c r="R9" i="4"/>
  <c r="C9" i="7"/>
  <c r="P47" i="1"/>
  <c r="P87" i="1"/>
  <c r="P97" i="1"/>
  <c r="N122" i="1"/>
</calcChain>
</file>

<file path=xl/sharedStrings.xml><?xml version="1.0" encoding="utf-8"?>
<sst xmlns="http://schemas.openxmlformats.org/spreadsheetml/2006/main" count="2631" uniqueCount="244">
  <si>
    <t>Mestská časť</t>
  </si>
  <si>
    <t>Kancelář, Obchod, Sklad</t>
  </si>
  <si>
    <t>Adresa</t>
  </si>
  <si>
    <t>Židenice</t>
  </si>
  <si>
    <t>K</t>
  </si>
  <si>
    <t>Cena [Kč]</t>
  </si>
  <si>
    <t>Poznámka</t>
  </si>
  <si>
    <t>m²/rok + energie</t>
  </si>
  <si>
    <t>Zábrdovice</t>
  </si>
  <si>
    <t>Rokytova</t>
  </si>
  <si>
    <t>Zábrdovická</t>
  </si>
  <si>
    <t>m²/rok + služby + DPH</t>
  </si>
  <si>
    <t>Komárov</t>
  </si>
  <si>
    <t>bratří Žůrků</t>
  </si>
  <si>
    <t>Konopná</t>
  </si>
  <si>
    <t>m²/rok + služby 800 Kč m²/rok</t>
  </si>
  <si>
    <t>Město</t>
  </si>
  <si>
    <t>Dvořákova</t>
  </si>
  <si>
    <t>Veveří</t>
  </si>
  <si>
    <t>Šumavská</t>
  </si>
  <si>
    <t>měs. + služby + energie</t>
  </si>
  <si>
    <t>Staré Brno</t>
  </si>
  <si>
    <t>Nové sady</t>
  </si>
  <si>
    <t>Cejl</t>
  </si>
  <si>
    <t>měs. vč. energ + el.</t>
  </si>
  <si>
    <t>m²/rok + vč. služeb</t>
  </si>
  <si>
    <t>Kozí</t>
  </si>
  <si>
    <t>Pekařská</t>
  </si>
  <si>
    <t>Přízřenice</t>
  </si>
  <si>
    <t>Vídeňská</t>
  </si>
  <si>
    <t>m²/rok + energie 120 Kč m²/rok</t>
  </si>
  <si>
    <t>Černá pole</t>
  </si>
  <si>
    <t>tř. Kpt. Jaroše</t>
  </si>
  <si>
    <t>měs. + energie 2000 Kč</t>
  </si>
  <si>
    <t>Železniční</t>
  </si>
  <si>
    <t>měs. vč. služieb</t>
  </si>
  <si>
    <t>m²/rok + služby</t>
  </si>
  <si>
    <t>měs. + energie</t>
  </si>
  <si>
    <t>Lidická</t>
  </si>
  <si>
    <t>Štýrice</t>
  </si>
  <si>
    <t>Renneská třída</t>
  </si>
  <si>
    <t>měs. + energie 1700 Kč</t>
  </si>
  <si>
    <t>Trnitá</t>
  </si>
  <si>
    <t>Špitálka</t>
  </si>
  <si>
    <t>Ponava</t>
  </si>
  <si>
    <t>Štefánikova</t>
  </si>
  <si>
    <t>Krkoškova</t>
  </si>
  <si>
    <t>Jundrov</t>
  </si>
  <si>
    <t>Šeříková</t>
  </si>
  <si>
    <t>Táborská</t>
  </si>
  <si>
    <t>měs. + energie 2500 Kč</t>
  </si>
  <si>
    <t>Těsnohlídkova</t>
  </si>
  <si>
    <t>Husovice</t>
  </si>
  <si>
    <t>Dukelská</t>
  </si>
  <si>
    <t>měs + energie</t>
  </si>
  <si>
    <t>Žabovřesky</t>
  </si>
  <si>
    <t>měs. + inkaso 3000 Kč</t>
  </si>
  <si>
    <t>Královo pole</t>
  </si>
  <si>
    <t>Palackého třída</t>
  </si>
  <si>
    <t>Horní Heřšpice</t>
  </si>
  <si>
    <t>O</t>
  </si>
  <si>
    <t>Traťová</t>
  </si>
  <si>
    <t>měs. vč. DPH a energií</t>
  </si>
  <si>
    <t>Obřany</t>
  </si>
  <si>
    <t>Fryčajova</t>
  </si>
  <si>
    <t>Gorkého</t>
  </si>
  <si>
    <t>měs. + energie 3000 Kč</t>
  </si>
  <si>
    <t>Staňkova</t>
  </si>
  <si>
    <t>měs.</t>
  </si>
  <si>
    <t>S</t>
  </si>
  <si>
    <t>Stav objektu</t>
  </si>
  <si>
    <t>dobrý</t>
  </si>
  <si>
    <t>po GO</t>
  </si>
  <si>
    <t>možnost hlídaní</t>
  </si>
  <si>
    <t>služby 2000 Kč</t>
  </si>
  <si>
    <t>veľmi dobrý</t>
  </si>
  <si>
    <t>energie 600 Kč/m²</t>
  </si>
  <si>
    <t>výborná dostupnost</t>
  </si>
  <si>
    <t>služby 1065 Kč/měs., energie 873 Kč/měs.</t>
  </si>
  <si>
    <t>lze</t>
  </si>
  <si>
    <t>dle dohody</t>
  </si>
  <si>
    <t>novostavba</t>
  </si>
  <si>
    <t>1000 Kč energie a služby</t>
  </si>
  <si>
    <t>strážený areál</t>
  </si>
  <si>
    <t>služby 640 Kč</t>
  </si>
  <si>
    <t>kuchyňa, jídelna</t>
  </si>
  <si>
    <t>sl. 5183 Kč, en. 4246 Kč</t>
  </si>
  <si>
    <t>alarm</t>
  </si>
  <si>
    <t>luxusné</t>
  </si>
  <si>
    <t>alarm, výborná dostupnost</t>
  </si>
  <si>
    <t>frekventované miesto</t>
  </si>
  <si>
    <t>hlídaní</t>
  </si>
  <si>
    <t>měs. vč. energií a služeb</t>
  </si>
  <si>
    <t>KÚ</t>
  </si>
  <si>
    <t>Brno - sever</t>
  </si>
  <si>
    <t>Brno - jih</t>
  </si>
  <si>
    <t>Malomeřice a Obřany</t>
  </si>
  <si>
    <t>Brno - střed</t>
  </si>
  <si>
    <t>Staré náměstí</t>
  </si>
  <si>
    <t>K cene</t>
  </si>
  <si>
    <t>Řečkovice</t>
  </si>
  <si>
    <t>energie a služby5800</t>
  </si>
  <si>
    <t>Brno - Černovice</t>
  </si>
  <si>
    <t>Masarykova</t>
  </si>
  <si>
    <t>energie 12200, služby 5290</t>
  </si>
  <si>
    <t>dobrá dostupnost pro pěší i MHD</t>
  </si>
  <si>
    <t>Kaštanová</t>
  </si>
  <si>
    <t>Olomoucká</t>
  </si>
  <si>
    <t>dobrá dostupnost</t>
  </si>
  <si>
    <t>Maříkova</t>
  </si>
  <si>
    <t>Majdalenky</t>
  </si>
  <si>
    <t>energie 30% z nájmu</t>
  </si>
  <si>
    <t>výborná dostupnost pro pěší i MHD</t>
  </si>
  <si>
    <t>Zelný trh</t>
  </si>
  <si>
    <t>výborná dostupnost, centrum</t>
  </si>
  <si>
    <t>Brno - Řečkovice</t>
  </si>
  <si>
    <t>Banskobystrická</t>
  </si>
  <si>
    <t>Šujanovo nám.</t>
  </si>
  <si>
    <t>Hybešova</t>
  </si>
  <si>
    <t>Heršpická</t>
  </si>
  <si>
    <t>bezbariérový prístup</t>
  </si>
  <si>
    <t>Brno - Židenice</t>
  </si>
  <si>
    <t>Bratislavská</t>
  </si>
  <si>
    <t>Veselá</t>
  </si>
  <si>
    <t>ostraha objektu</t>
  </si>
  <si>
    <t>Husova</t>
  </si>
  <si>
    <t>Svatoplukova</t>
  </si>
  <si>
    <t>zateplený, temperovaný, s rampou</t>
  </si>
  <si>
    <t>temperovateľná, zateplená</t>
  </si>
  <si>
    <t>Brno - Kohoutovice</t>
  </si>
  <si>
    <t>vytápěný</t>
  </si>
  <si>
    <t>Brno - Chrlice</t>
  </si>
  <si>
    <t>nevytápěná, průjezdná</t>
  </si>
  <si>
    <t>vytápěný, s jeřábovou kočkou</t>
  </si>
  <si>
    <t>bezprašná podlaha, ľahko dostupný</t>
  </si>
  <si>
    <t>zateplený, temperovaný, TIR</t>
  </si>
  <si>
    <t>klimatizácia, výborná dostupnosť</t>
  </si>
  <si>
    <t>u Vaňkovky</t>
  </si>
  <si>
    <t>výborná dostupnosť, ostraha, kamerový systém</t>
  </si>
  <si>
    <t>sklad</t>
  </si>
  <si>
    <t>Lesná</t>
  </si>
  <si>
    <t>A</t>
  </si>
  <si>
    <t>N</t>
  </si>
  <si>
    <t>N / výťah</t>
  </si>
  <si>
    <t>N / kuchyňa</t>
  </si>
  <si>
    <t xml:space="preserve">N </t>
  </si>
  <si>
    <t>Zariadenie</t>
  </si>
  <si>
    <t>Parkovanie</t>
  </si>
  <si>
    <t>m²/mes + energie</t>
  </si>
  <si>
    <t>mes vč poplatkov</t>
  </si>
  <si>
    <t>Křenová</t>
  </si>
  <si>
    <t>klimatizácia</t>
  </si>
  <si>
    <t>Hvězdová</t>
  </si>
  <si>
    <t>Černovice</t>
  </si>
  <si>
    <t>Brnenské Ivanovice</t>
  </si>
  <si>
    <t>Brno - Královo pole</t>
  </si>
  <si>
    <t>Toaleta</t>
  </si>
  <si>
    <t>Vlastnosti štandardnej kancelárie</t>
  </si>
  <si>
    <t>Technický stav objektu</t>
  </si>
  <si>
    <t>Technická vybavenosť</t>
  </si>
  <si>
    <t>Vlastnosti štandardného skladu</t>
  </si>
  <si>
    <t>Vlastnosti štandardného obchodu</t>
  </si>
  <si>
    <t>k rekonštrukcií</t>
  </si>
  <si>
    <t>Technický stav skladov</t>
  </si>
  <si>
    <t>Technický stav obchodov</t>
  </si>
  <si>
    <t>Technický stav kancelárií</t>
  </si>
  <si>
    <t>čiastočne zrekonštruovaný</t>
  </si>
  <si>
    <t>temperovateľný</t>
  </si>
  <si>
    <t>Info</t>
  </si>
  <si>
    <r>
      <t>Priemerná podlahová plocha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</rPr>
      <t>]</t>
    </r>
  </si>
  <si>
    <t>Jánská</t>
  </si>
  <si>
    <t>Kšírova</t>
  </si>
  <si>
    <t>Jezerní</t>
  </si>
  <si>
    <t>Dolní Heřšpice</t>
  </si>
  <si>
    <t>Jilkova</t>
  </si>
  <si>
    <t>Životského</t>
  </si>
  <si>
    <t>Kohoutovice</t>
  </si>
  <si>
    <t>Libušina tř.</t>
  </si>
  <si>
    <t>Obilní</t>
  </si>
  <si>
    <t>Rebešovická</t>
  </si>
  <si>
    <t>Chrlice</t>
  </si>
  <si>
    <t>kuchyňa</t>
  </si>
  <si>
    <t>dobrá dostupnosť</t>
  </si>
  <si>
    <t>dobrý až veľmi dobrý</t>
  </si>
  <si>
    <t>Ulica</t>
  </si>
  <si>
    <t>Brno - Jundrov</t>
  </si>
  <si>
    <t>Brno - Žabovřesky</t>
  </si>
  <si>
    <t>Rozloha [m²]</t>
  </si>
  <si>
    <t>[Kč m²/rok] s DPH</t>
  </si>
  <si>
    <t>semester</t>
  </si>
  <si>
    <t>I.</t>
  </si>
  <si>
    <t>II.</t>
  </si>
  <si>
    <t>Kancelárie</t>
  </si>
  <si>
    <t>Obchody</t>
  </si>
  <si>
    <t>Sklady</t>
  </si>
  <si>
    <t>Minimálne nájomné</t>
  </si>
  <si>
    <t>Maximálne nájomné</t>
  </si>
  <si>
    <t>Kč/m2/rok s DPH</t>
  </si>
  <si>
    <t>Typ</t>
  </si>
  <si>
    <t>Kč m²/rok s DPH</t>
  </si>
  <si>
    <t>Č.</t>
  </si>
  <si>
    <t>Spolu</t>
  </si>
  <si>
    <t>Mestské časti a ich KÚ</t>
  </si>
  <si>
    <t>černovice</t>
  </si>
  <si>
    <t>jih</t>
  </si>
  <si>
    <t>krpole</t>
  </si>
  <si>
    <t>řečkovice</t>
  </si>
  <si>
    <t>sever</t>
  </si>
  <si>
    <t>stred</t>
  </si>
  <si>
    <t>židen</t>
  </si>
  <si>
    <t>chrlice</t>
  </si>
  <si>
    <t>židenice</t>
  </si>
  <si>
    <t>Polrok 2012</t>
  </si>
  <si>
    <t>výborná dostupnosť</t>
  </si>
  <si>
    <t>alarm, výborná dostupnosť</t>
  </si>
  <si>
    <t>dobrá dostupnosť pro pěší i MHD</t>
  </si>
  <si>
    <t>výborná dostupnosť pro pěší i MHD</t>
  </si>
  <si>
    <t>výborná dostupnosť, centrum</t>
  </si>
  <si>
    <t>stráženie</t>
  </si>
  <si>
    <t>možnost stráženia</t>
  </si>
  <si>
    <t>nevykurovaná, prejazdná</t>
  </si>
  <si>
    <t>vykurovaný</t>
  </si>
  <si>
    <t>vykurovaný, s jeřábovou kočkou</t>
  </si>
  <si>
    <t>temperovateľný, zateplený</t>
  </si>
  <si>
    <t>Priemer nájmov</t>
  </si>
  <si>
    <t>Cena   [Kč/m²/rok] s DPH</t>
  </si>
  <si>
    <r>
      <t xml:space="preserve">K1      </t>
    </r>
    <r>
      <rPr>
        <b/>
        <sz val="7.5"/>
        <rFont val="Arial"/>
        <family val="2"/>
        <charset val="238"/>
      </rPr>
      <t>(poloha)</t>
    </r>
  </si>
  <si>
    <r>
      <t xml:space="preserve"> K2      </t>
    </r>
    <r>
      <rPr>
        <b/>
        <sz val="7.5"/>
        <rFont val="Arial"/>
        <family val="2"/>
        <charset val="238"/>
      </rPr>
      <t>(tech. stav)</t>
    </r>
  </si>
  <si>
    <r>
      <t xml:space="preserve">K3      </t>
    </r>
    <r>
      <rPr>
        <b/>
        <sz val="7.5"/>
        <rFont val="Arial"/>
        <family val="2"/>
        <charset val="238"/>
      </rPr>
      <t>(zariadenie)</t>
    </r>
  </si>
  <si>
    <r>
      <t xml:space="preserve">K4     </t>
    </r>
    <r>
      <rPr>
        <b/>
        <sz val="7.5"/>
        <rFont val="Arial"/>
        <family val="2"/>
        <charset val="238"/>
      </rPr>
      <t>(tech. vyb.)</t>
    </r>
  </si>
  <si>
    <r>
      <t xml:space="preserve">K5 </t>
    </r>
    <r>
      <rPr>
        <b/>
        <sz val="7.5"/>
        <rFont val="Arial"/>
        <family val="2"/>
        <charset val="238"/>
      </rPr>
      <t>(parkovanie)</t>
    </r>
  </si>
  <si>
    <r>
      <t>K6</t>
    </r>
    <r>
      <rPr>
        <b/>
        <sz val="8"/>
        <rFont val="Arial"/>
      </rPr>
      <t xml:space="preserve"> </t>
    </r>
    <r>
      <rPr>
        <b/>
        <sz val="7.5"/>
        <rFont val="Arial"/>
        <family val="2"/>
        <charset val="238"/>
      </rPr>
      <t>(rozloha)</t>
    </r>
  </si>
  <si>
    <r>
      <t xml:space="preserve">K        </t>
    </r>
    <r>
      <rPr>
        <b/>
        <sz val="7.5"/>
        <rFont val="Arial"/>
        <family val="2"/>
        <charset val="238"/>
      </rPr>
      <t>(index)</t>
    </r>
  </si>
  <si>
    <t>Celkem</t>
  </si>
  <si>
    <t>Celkový součet</t>
  </si>
  <si>
    <t>Typ nehnuteľnosti: Všetky</t>
  </si>
  <si>
    <t>Typ nehnuteľnosti: Kancelárie</t>
  </si>
  <si>
    <t>Celkový súčet</t>
  </si>
  <si>
    <t>Typ nehnuteľnosti: Obchody</t>
  </si>
  <si>
    <t>Typ nehnuteľnosti: Sklady</t>
  </si>
  <si>
    <t>kuchyňa, jedáleň</t>
  </si>
  <si>
    <t>Priemer MČ</t>
  </si>
  <si>
    <t>zateplený, temperovaný,        s rampou</t>
  </si>
  <si>
    <t>Nájomné štandardu (priemer)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</si>
</sst>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</font>
    <font>
      <b/>
      <sz val="7.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6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4" fillId="0" borderId="0" xfId="0" applyFont="1"/>
    <xf numFmtId="0" fontId="1" fillId="0" borderId="0" xfId="0" applyFont="1"/>
    <xf numFmtId="0" fontId="0" fillId="0" borderId="0" xfId="0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 shrinkToFi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3" fontId="0" fillId="7" borderId="0" xfId="0" applyNumberFormat="1" applyFill="1"/>
    <xf numFmtId="3" fontId="0" fillId="6" borderId="0" xfId="0" applyNumberFormat="1" applyFill="1"/>
    <xf numFmtId="3" fontId="0" fillId="4" borderId="0" xfId="0" applyNumberFormat="1" applyFill="1"/>
    <xf numFmtId="0" fontId="0" fillId="3" borderId="0" xfId="0" applyFont="1" applyFill="1"/>
    <xf numFmtId="0" fontId="0" fillId="4" borderId="0" xfId="0" applyFill="1"/>
    <xf numFmtId="0" fontId="0" fillId="5" borderId="0" xfId="0" applyFont="1" applyFill="1"/>
    <xf numFmtId="0" fontId="0" fillId="6" borderId="0" xfId="0" applyFill="1"/>
    <xf numFmtId="0" fontId="0" fillId="2" borderId="0" xfId="0" applyFont="1" applyFill="1"/>
    <xf numFmtId="0" fontId="0" fillId="7" borderId="0" xfId="0" applyFill="1"/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3" fontId="0" fillId="0" borderId="2" xfId="0" applyNumberFormat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3" fontId="1" fillId="3" borderId="8" xfId="0" applyNumberFormat="1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3" fontId="1" fillId="5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/>
    <xf numFmtId="0" fontId="1" fillId="2" borderId="5" xfId="0" applyFont="1" applyFill="1" applyBorder="1"/>
    <xf numFmtId="3" fontId="1" fillId="2" borderId="8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0" xfId="0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2" xfId="0" applyFill="1" applyBorder="1"/>
    <xf numFmtId="0" fontId="0" fillId="0" borderId="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Fill="1" applyBorder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9" xfId="0" applyNumberFormat="1" applyBorder="1"/>
    <xf numFmtId="0" fontId="0" fillId="0" borderId="10" xfId="0" applyBorder="1" applyAlignment="1">
      <alignment horizontal="left" indent="1"/>
    </xf>
    <xf numFmtId="0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6" xfId="0" applyNumberFormat="1" applyBorder="1"/>
    <xf numFmtId="0" fontId="0" fillId="0" borderId="4" xfId="0" applyBorder="1" applyAlignment="1">
      <alignment horizontal="left" indent="1"/>
    </xf>
    <xf numFmtId="0" fontId="11" fillId="8" borderId="5" xfId="0" applyFont="1" applyFill="1" applyBorder="1"/>
    <xf numFmtId="0" fontId="11" fillId="0" borderId="17" xfId="0" applyFont="1" applyBorder="1" applyAlignment="1">
      <alignment horizontal="left"/>
    </xf>
    <xf numFmtId="0" fontId="11" fillId="0" borderId="18" xfId="0" applyNumberFormat="1" applyFont="1" applyBorder="1"/>
    <xf numFmtId="0" fontId="11" fillId="0" borderId="4" xfId="0" applyFont="1" applyBorder="1" applyAlignment="1">
      <alignment horizontal="left"/>
    </xf>
    <xf numFmtId="0" fontId="11" fillId="0" borderId="6" xfId="0" applyNumberFormat="1" applyFont="1" applyBorder="1"/>
    <xf numFmtId="0" fontId="11" fillId="8" borderId="7" xfId="0" applyFont="1" applyFill="1" applyBorder="1"/>
    <xf numFmtId="0" fontId="11" fillId="8" borderId="8" xfId="0" applyFont="1" applyFill="1" applyBorder="1" applyAlignment="1">
      <alignment horizontal="right"/>
    </xf>
    <xf numFmtId="0" fontId="11" fillId="8" borderId="9" xfId="0" applyFont="1" applyFill="1" applyBorder="1" applyAlignment="1">
      <alignment horizontal="left"/>
    </xf>
    <xf numFmtId="0" fontId="11" fillId="8" borderId="10" xfId="0" applyNumberFormat="1" applyFont="1" applyFill="1" applyBorder="1"/>
    <xf numFmtId="0" fontId="11" fillId="3" borderId="5" xfId="0" applyFont="1" applyFill="1" applyBorder="1"/>
    <xf numFmtId="0" fontId="11" fillId="3" borderId="9" xfId="0" applyFont="1" applyFill="1" applyBorder="1" applyAlignment="1">
      <alignment horizontal="left"/>
    </xf>
    <xf numFmtId="0" fontId="11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11" fillId="5" borderId="5" xfId="0" applyFont="1" applyFill="1" applyBorder="1"/>
    <xf numFmtId="0" fontId="11" fillId="5" borderId="7" xfId="0" applyFont="1" applyFill="1" applyBorder="1"/>
    <xf numFmtId="0" fontId="11" fillId="10" borderId="8" xfId="0" applyFont="1" applyFill="1" applyBorder="1"/>
    <xf numFmtId="0" fontId="11" fillId="5" borderId="9" xfId="0" applyFont="1" applyFill="1" applyBorder="1" applyAlignment="1">
      <alignment horizontal="left"/>
    </xf>
    <xf numFmtId="0" fontId="11" fillId="5" borderId="10" xfId="0" applyNumberFormat="1" applyFont="1" applyFill="1" applyBorder="1"/>
    <xf numFmtId="0" fontId="0" fillId="0" borderId="6" xfId="0" pivotButton="1" applyBorder="1"/>
    <xf numFmtId="0" fontId="0" fillId="0" borderId="4" xfId="0" applyBorder="1"/>
    <xf numFmtId="0" fontId="11" fillId="2" borderId="5" xfId="0" applyFont="1" applyFill="1" applyBorder="1"/>
    <xf numFmtId="0" fontId="11" fillId="2" borderId="7" xfId="0" applyFont="1" applyFill="1" applyBorder="1"/>
    <xf numFmtId="0" fontId="11" fillId="9" borderId="8" xfId="0" applyFont="1" applyFill="1" applyBorder="1"/>
    <xf numFmtId="0" fontId="11" fillId="2" borderId="9" xfId="0" applyFont="1" applyFill="1" applyBorder="1" applyAlignment="1">
      <alignment horizontal="left"/>
    </xf>
    <xf numFmtId="0" fontId="11" fillId="2" borderId="10" xfId="0" applyNumberFormat="1" applyFont="1" applyFill="1" applyBorder="1"/>
    <xf numFmtId="0" fontId="12" fillId="2" borderId="3" xfId="0" applyFont="1" applyFill="1" applyBorder="1"/>
    <xf numFmtId="0" fontId="13" fillId="5" borderId="3" xfId="0" applyFont="1" applyFill="1" applyBorder="1"/>
    <xf numFmtId="0" fontId="14" fillId="3" borderId="3" xfId="0" applyFont="1" applyFill="1" applyBorder="1"/>
    <xf numFmtId="0" fontId="15" fillId="8" borderId="3" xfId="0" applyFont="1" applyFill="1" applyBorder="1"/>
    <xf numFmtId="0" fontId="11" fillId="0" borderId="16" xfId="0" applyFont="1" applyBorder="1" applyAlignment="1">
      <alignment horizontal="left"/>
    </xf>
    <xf numFmtId="0" fontId="11" fillId="0" borderId="15" xfId="0" applyNumberFormat="1" applyFont="1" applyBorder="1"/>
    <xf numFmtId="0" fontId="0" fillId="0" borderId="7" xfId="0" applyBorder="1" applyAlignment="1">
      <alignment horizontal="left" indent="1"/>
    </xf>
    <xf numFmtId="0" fontId="0" fillId="0" borderId="8" xfId="0" applyNumberFormat="1" applyBorder="1"/>
    <xf numFmtId="0" fontId="11" fillId="0" borderId="3" xfId="0" applyFont="1" applyBorder="1" applyAlignment="1">
      <alignment horizontal="left"/>
    </xf>
    <xf numFmtId="0" fontId="11" fillId="0" borderId="5" xfId="0" applyNumberFormat="1" applyFont="1" applyBorder="1"/>
    <xf numFmtId="3" fontId="0" fillId="0" borderId="2" xfId="0" applyNumberFormat="1" applyBorder="1"/>
    <xf numFmtId="0" fontId="0" fillId="11" borderId="1" xfId="0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 shrinkToFit="1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 shrinkToFit="1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3" fillId="1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 shrinkToFit="1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 shrinkToFit="1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left" vertical="center"/>
    </xf>
    <xf numFmtId="0" fontId="0" fillId="12" borderId="11" xfId="0" applyFill="1" applyBorder="1"/>
    <xf numFmtId="0" fontId="0" fillId="12" borderId="19" xfId="0" applyFill="1" applyBorder="1"/>
    <xf numFmtId="3" fontId="0" fillId="12" borderId="2" xfId="0" applyNumberFormat="1" applyFill="1" applyBorder="1"/>
    <xf numFmtId="3" fontId="0" fillId="12" borderId="1" xfId="0" applyNumberFormat="1" applyFill="1" applyBorder="1"/>
    <xf numFmtId="0" fontId="0" fillId="11" borderId="11" xfId="0" applyFill="1" applyBorder="1"/>
    <xf numFmtId="0" fontId="0" fillId="11" borderId="19" xfId="0" applyFill="1" applyBorder="1"/>
    <xf numFmtId="3" fontId="0" fillId="11" borderId="2" xfId="0" applyNumberFormat="1" applyFill="1" applyBorder="1"/>
    <xf numFmtId="0" fontId="0" fillId="12" borderId="1" xfId="0" applyFill="1" applyBorder="1" applyAlignment="1">
      <alignment horizontal="center" wrapText="1" shrinkToFit="1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12" borderId="11" xfId="0" applyNumberFormat="1" applyFill="1" applyBorder="1"/>
    <xf numFmtId="3" fontId="0" fillId="12" borderId="19" xfId="0" applyNumberFormat="1" applyFill="1" applyBorder="1"/>
    <xf numFmtId="2" fontId="0" fillId="11" borderId="19" xfId="0" applyNumberFormat="1" applyFill="1" applyBorder="1"/>
    <xf numFmtId="0" fontId="0" fillId="0" borderId="6" xfId="0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6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Normal" xfId="0" builtinId="0"/>
  </cellStyles>
  <dxfs count="18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Vývoj priemerných cien v roku 2012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I.semester</c:v>
          </c:tx>
          <c:invertIfNegative val="0"/>
          <c:cat>
            <c:strRef>
              <c:f>(Všetko!$Q$47,Všetko!$Q$97,Všetko!$Q$121)</c:f>
              <c:strCache>
                <c:ptCount val="3"/>
                <c:pt idx="0">
                  <c:v>Kancelárie</c:v>
                </c:pt>
                <c:pt idx="1">
                  <c:v>Obchody</c:v>
                </c:pt>
                <c:pt idx="2">
                  <c:v>Sklady</c:v>
                </c:pt>
              </c:strCache>
            </c:strRef>
          </c:cat>
          <c:val>
            <c:numRef>
              <c:f>(Všetko!$P$47,Všetko!$P$97,Všetko!$P$110)</c:f>
              <c:numCache>
                <c:formatCode>#,##0</c:formatCode>
                <c:ptCount val="3"/>
                <c:pt idx="0">
                  <c:v>2110.103530009073</c:v>
                </c:pt>
                <c:pt idx="1">
                  <c:v>2804.520155465388</c:v>
                </c:pt>
                <c:pt idx="2">
                  <c:v>1432.254221745597</c:v>
                </c:pt>
              </c:numCache>
            </c:numRef>
          </c:val>
        </c:ser>
        <c:ser>
          <c:idx val="1"/>
          <c:order val="1"/>
          <c:tx>
            <c:v>II.semester</c:v>
          </c:tx>
          <c:invertIfNegative val="0"/>
          <c:cat>
            <c:strRef>
              <c:f>(Všetko!$Q$47,Všetko!$Q$97,Všetko!$Q$121)</c:f>
              <c:strCache>
                <c:ptCount val="3"/>
                <c:pt idx="0">
                  <c:v>Kancelárie</c:v>
                </c:pt>
                <c:pt idx="1">
                  <c:v>Obchody</c:v>
                </c:pt>
                <c:pt idx="2">
                  <c:v>Sklady</c:v>
                </c:pt>
              </c:strCache>
            </c:strRef>
          </c:cat>
          <c:val>
            <c:numRef>
              <c:f>(Všetko!$P$87,Všetko!$P$103,Všetko!$P$121)</c:f>
              <c:numCache>
                <c:formatCode>#,##0</c:formatCode>
                <c:ptCount val="3"/>
                <c:pt idx="0">
                  <c:v>1961.756601731456</c:v>
                </c:pt>
                <c:pt idx="1">
                  <c:v>4349.752032520325</c:v>
                </c:pt>
                <c:pt idx="2">
                  <c:v>1291.727272727273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23825304"/>
        <c:axId val="-2123698920"/>
        <c:axId val="0"/>
      </c:bar3DChart>
      <c:catAx>
        <c:axId val="-2123825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23698920"/>
        <c:crosses val="autoZero"/>
        <c:auto val="1"/>
        <c:lblAlgn val="ctr"/>
        <c:lblOffset val="100"/>
        <c:tickLblSkip val="1"/>
        <c:noMultiLvlLbl val="0"/>
      </c:catAx>
      <c:valAx>
        <c:axId val="-2123698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000" b="1" i="0" u="none" strike="noStrike" baseline="0">
                    <a:effectLst/>
                  </a:rPr>
                  <a:t>Kč/m</a:t>
                </a:r>
                <a:r>
                  <a:rPr lang="sk-SK" sz="1000" b="1" i="0" u="none" strike="noStrike" baseline="30000">
                    <a:effectLst/>
                  </a:rPr>
                  <a:t>2</a:t>
                </a:r>
                <a:r>
                  <a:rPr lang="sk-SK" sz="1000" b="1" i="0" u="none" strike="noStrike" baseline="0">
                    <a:effectLst/>
                  </a:rPr>
                  <a:t>/rok s DPH</a:t>
                </a:r>
                <a:r>
                  <a:rPr lang="cs-CZ" sz="1000" b="1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23825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Porovnanie cien nájmu skladov </a:t>
            </a:r>
          </a:p>
          <a:p>
            <a:pPr>
              <a:defRPr sz="1400"/>
            </a:pPr>
            <a:r>
              <a:rPr lang="en-US" sz="1400"/>
              <a:t>v polrokoch 2012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Minimum</c:v>
          </c:tx>
          <c:invertIfNegative val="0"/>
          <c:cat>
            <c:numRef>
              <c:f>(Sklad!$O$8,Sklad!$O$9)</c:f>
              <c:numCache>
                <c:formatCode>#,##0</c:formatCode>
                <c:ptCount val="2"/>
                <c:pt idx="0">
                  <c:v>3891.891891891892</c:v>
                </c:pt>
                <c:pt idx="1">
                  <c:v>850.0</c:v>
                </c:pt>
              </c:numCache>
            </c:numRef>
          </c:cat>
          <c:val>
            <c:numRef>
              <c:f>(Sklad!$N$8,Sklad!$N$10)</c:f>
            </c:numRef>
          </c:val>
        </c:ser>
        <c:ser>
          <c:idx val="1"/>
          <c:order val="1"/>
          <c:tx>
            <c:v>Priemer</c:v>
          </c:tx>
          <c:invertIfNegative val="0"/>
          <c:cat>
            <c:numRef>
              <c:f>(Sklad!$O$8,Sklad!$O$9)</c:f>
              <c:numCache>
                <c:formatCode>#,##0</c:formatCode>
                <c:ptCount val="2"/>
                <c:pt idx="0">
                  <c:v>3891.891891891892</c:v>
                </c:pt>
                <c:pt idx="1">
                  <c:v>850.0</c:v>
                </c:pt>
              </c:numCache>
            </c:numRef>
          </c:cat>
          <c:val>
            <c:numRef>
              <c:f>(Všetko!$P$110,Všetko!$P$121)</c:f>
              <c:numCache>
                <c:formatCode>#,##0</c:formatCode>
                <c:ptCount val="2"/>
                <c:pt idx="0">
                  <c:v>1432.254221745597</c:v>
                </c:pt>
                <c:pt idx="1">
                  <c:v>1291.727272727273</c:v>
                </c:pt>
              </c:numCache>
            </c:numRef>
          </c:val>
        </c:ser>
        <c:ser>
          <c:idx val="2"/>
          <c:order val="2"/>
          <c:tx>
            <c:v>Maximum</c:v>
          </c:tx>
          <c:invertIfNegative val="0"/>
          <c:cat>
            <c:numRef>
              <c:f>(Sklad!$O$8,Sklad!$O$9)</c:f>
              <c:numCache>
                <c:formatCode>#,##0</c:formatCode>
                <c:ptCount val="2"/>
                <c:pt idx="0">
                  <c:v>3891.891891891892</c:v>
                </c:pt>
                <c:pt idx="1">
                  <c:v>850.0</c:v>
                </c:pt>
              </c:numCache>
            </c:numRef>
          </c:cat>
          <c:val>
            <c:numRef>
              <c:f>(Sklad!$N$7,Sklad!$N$18)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24331976"/>
        <c:axId val="-2124328776"/>
        <c:axId val="0"/>
      </c:bar3DChart>
      <c:catAx>
        <c:axId val="-21243319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-2124328776"/>
        <c:crosses val="autoZero"/>
        <c:auto val="1"/>
        <c:lblAlgn val="ctr"/>
        <c:lblOffset val="100"/>
        <c:tickLblSkip val="1"/>
        <c:noMultiLvlLbl val="0"/>
      </c:catAx>
      <c:valAx>
        <c:axId val="-2124328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000" b="1" i="0" u="none" strike="noStrike" baseline="0">
                    <a:effectLst/>
                  </a:rPr>
                  <a:t>Kč/m</a:t>
                </a:r>
                <a:r>
                  <a:rPr lang="sk-SK" sz="1000" b="1" i="0" u="none" strike="noStrike" baseline="30000">
                    <a:effectLst/>
                  </a:rPr>
                  <a:t>2</a:t>
                </a:r>
                <a:r>
                  <a:rPr lang="sk-SK" sz="1000" b="1" i="0" u="none" strike="noStrike" baseline="0">
                    <a:effectLst/>
                  </a:rPr>
                  <a:t>/rok s DPH</a:t>
                </a:r>
                <a:r>
                  <a:rPr lang="cs-CZ" sz="1000" b="1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24331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'K-popis'!$E$2</c:f>
              <c:strCache>
                <c:ptCount val="1"/>
                <c:pt idx="0">
                  <c:v>Technický stav kancelárií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'K-popis'!$E$4:$E$9</c:f>
              <c:strCache>
                <c:ptCount val="6"/>
                <c:pt idx="0">
                  <c:v>novostavba</c:v>
                </c:pt>
                <c:pt idx="1">
                  <c:v>po GO</c:v>
                </c:pt>
                <c:pt idx="2">
                  <c:v>čiastočne zrekonštruovaný</c:v>
                </c:pt>
                <c:pt idx="3">
                  <c:v>veľmi dobrý</c:v>
                </c:pt>
                <c:pt idx="4">
                  <c:v>dobrý</c:v>
                </c:pt>
                <c:pt idx="5">
                  <c:v>k rekonštrukcií</c:v>
                </c:pt>
              </c:strCache>
            </c:strRef>
          </c:cat>
          <c:val>
            <c:numRef>
              <c:f>'K-popis'!$F$4:$F$9</c:f>
              <c:numCache>
                <c:formatCode>General</c:formatCode>
                <c:ptCount val="6"/>
                <c:pt idx="0">
                  <c:v>7.0</c:v>
                </c:pt>
                <c:pt idx="1">
                  <c:v>9.0</c:v>
                </c:pt>
                <c:pt idx="2">
                  <c:v>1.0</c:v>
                </c:pt>
                <c:pt idx="3">
                  <c:v>34.0</c:v>
                </c:pt>
                <c:pt idx="4">
                  <c:v>34.0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Grafické zobrazenie ponúk databázy kancelárií</a:t>
            </a:r>
          </a:p>
        </c:rich>
      </c:tx>
      <c:layout>
        <c:manualLayout>
          <c:xMode val="edge"/>
          <c:yMode val="edge"/>
          <c:x val="0.183084536307961"/>
          <c:y val="0.05813953488372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078703703704"/>
          <c:y val="0.26046511627907"/>
          <c:w val="0.675006926217556"/>
          <c:h val="0.552144906305317"/>
        </c:manualLayout>
      </c:layout>
      <c:scatterChart>
        <c:scatterStyle val="lineMarker"/>
        <c:varyColors val="0"/>
        <c:ser>
          <c:idx val="0"/>
          <c:order val="0"/>
          <c:tx>
            <c:v>Jednotlivé cenové ponuky</c:v>
          </c:tx>
          <c:spPr>
            <a:ln w="47625">
              <a:noFill/>
            </a:ln>
          </c:spPr>
          <c:xVal>
            <c:numRef>
              <c:f>Kancelária!$A$2:$A$87</c:f>
              <c:numCache>
                <c:formatCode>General</c:formatCode>
                <c:ptCount val="8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</c:numCache>
            </c:numRef>
          </c:xVal>
          <c:yVal>
            <c:numRef>
              <c:f>Kancelária!$O$2:$O$87</c:f>
              <c:numCache>
                <c:formatCode>#,##0</c:formatCode>
                <c:ptCount val="86"/>
                <c:pt idx="0">
                  <c:v>2492.307692307692</c:v>
                </c:pt>
                <c:pt idx="1">
                  <c:v>2769.23076923077</c:v>
                </c:pt>
                <c:pt idx="2">
                  <c:v>2769.23076923077</c:v>
                </c:pt>
                <c:pt idx="3">
                  <c:v>2269.565217391304</c:v>
                </c:pt>
                <c:pt idx="4">
                  <c:v>2300.0</c:v>
                </c:pt>
                <c:pt idx="5">
                  <c:v>2300.108108108108</c:v>
                </c:pt>
                <c:pt idx="6">
                  <c:v>2492.0</c:v>
                </c:pt>
                <c:pt idx="7">
                  <c:v>2769.23076923077</c:v>
                </c:pt>
                <c:pt idx="8">
                  <c:v>1200.0</c:v>
                </c:pt>
                <c:pt idx="9">
                  <c:v>1200.0</c:v>
                </c:pt>
                <c:pt idx="10">
                  <c:v>1200.0</c:v>
                </c:pt>
                <c:pt idx="11">
                  <c:v>1200.0</c:v>
                </c:pt>
                <c:pt idx="12">
                  <c:v>1500.0</c:v>
                </c:pt>
                <c:pt idx="13">
                  <c:v>4000.0</c:v>
                </c:pt>
                <c:pt idx="14">
                  <c:v>1980.774193548387</c:v>
                </c:pt>
                <c:pt idx="15">
                  <c:v>3322.0</c:v>
                </c:pt>
                <c:pt idx="16">
                  <c:v>792.0</c:v>
                </c:pt>
                <c:pt idx="17">
                  <c:v>787.5</c:v>
                </c:pt>
                <c:pt idx="18">
                  <c:v>900.0</c:v>
                </c:pt>
                <c:pt idx="19">
                  <c:v>1963.764705882353</c:v>
                </c:pt>
                <c:pt idx="20">
                  <c:v>1898.0</c:v>
                </c:pt>
                <c:pt idx="21">
                  <c:v>1800.0</c:v>
                </c:pt>
                <c:pt idx="22">
                  <c:v>1264.0</c:v>
                </c:pt>
                <c:pt idx="23">
                  <c:v>788.0</c:v>
                </c:pt>
                <c:pt idx="24">
                  <c:v>788.0</c:v>
                </c:pt>
                <c:pt idx="25">
                  <c:v>1578.947368421052</c:v>
                </c:pt>
                <c:pt idx="26">
                  <c:v>1500.0</c:v>
                </c:pt>
                <c:pt idx="27">
                  <c:v>3891.891891891892</c:v>
                </c:pt>
                <c:pt idx="28">
                  <c:v>1244.0</c:v>
                </c:pt>
                <c:pt idx="29">
                  <c:v>2500.087912087912</c:v>
                </c:pt>
                <c:pt idx="30">
                  <c:v>2250.0</c:v>
                </c:pt>
                <c:pt idx="31">
                  <c:v>2500.0</c:v>
                </c:pt>
                <c:pt idx="32">
                  <c:v>1034.48275862069</c:v>
                </c:pt>
                <c:pt idx="33">
                  <c:v>2745.777777777778</c:v>
                </c:pt>
                <c:pt idx="34">
                  <c:v>3163.636363636363</c:v>
                </c:pt>
                <c:pt idx="35">
                  <c:v>1978.021978021978</c:v>
                </c:pt>
                <c:pt idx="36">
                  <c:v>1500.188976377953</c:v>
                </c:pt>
                <c:pt idx="37">
                  <c:v>1600.0</c:v>
                </c:pt>
                <c:pt idx="38">
                  <c:v>1700.0</c:v>
                </c:pt>
                <c:pt idx="39">
                  <c:v>1900.0</c:v>
                </c:pt>
                <c:pt idx="40">
                  <c:v>1200.0</c:v>
                </c:pt>
                <c:pt idx="41">
                  <c:v>1200.0</c:v>
                </c:pt>
                <c:pt idx="42">
                  <c:v>1500.0</c:v>
                </c:pt>
                <c:pt idx="43">
                  <c:v>1500.0</c:v>
                </c:pt>
                <c:pt idx="44">
                  <c:v>1500.0</c:v>
                </c:pt>
                <c:pt idx="45">
                  <c:v>1550.0</c:v>
                </c:pt>
                <c:pt idx="46">
                  <c:v>2000.0</c:v>
                </c:pt>
                <c:pt idx="47">
                  <c:v>2000.0</c:v>
                </c:pt>
                <c:pt idx="48">
                  <c:v>2000.0</c:v>
                </c:pt>
                <c:pt idx="49">
                  <c:v>1353.0</c:v>
                </c:pt>
                <c:pt idx="50">
                  <c:v>2990.0</c:v>
                </c:pt>
                <c:pt idx="51">
                  <c:v>2990.0</c:v>
                </c:pt>
                <c:pt idx="52">
                  <c:v>2990.0</c:v>
                </c:pt>
                <c:pt idx="53">
                  <c:v>2990.0</c:v>
                </c:pt>
                <c:pt idx="54">
                  <c:v>3000.0</c:v>
                </c:pt>
                <c:pt idx="55">
                  <c:v>2500.0</c:v>
                </c:pt>
                <c:pt idx="56">
                  <c:v>2316.0</c:v>
                </c:pt>
                <c:pt idx="57">
                  <c:v>2463.818181818182</c:v>
                </c:pt>
                <c:pt idx="58">
                  <c:v>2333.5</c:v>
                </c:pt>
                <c:pt idx="59">
                  <c:v>4000.0</c:v>
                </c:pt>
                <c:pt idx="60">
                  <c:v>3272.727272727273</c:v>
                </c:pt>
                <c:pt idx="61">
                  <c:v>2666.666666666667</c:v>
                </c:pt>
                <c:pt idx="62">
                  <c:v>1500.0</c:v>
                </c:pt>
                <c:pt idx="63">
                  <c:v>2068.96551724138</c:v>
                </c:pt>
                <c:pt idx="64">
                  <c:v>1650.0</c:v>
                </c:pt>
                <c:pt idx="65">
                  <c:v>3333.333333333333</c:v>
                </c:pt>
                <c:pt idx="66">
                  <c:v>1349.0</c:v>
                </c:pt>
                <c:pt idx="67">
                  <c:v>2545.454545454545</c:v>
                </c:pt>
                <c:pt idx="68">
                  <c:v>2201.834862385321</c:v>
                </c:pt>
                <c:pt idx="69">
                  <c:v>3000.0</c:v>
                </c:pt>
                <c:pt idx="70">
                  <c:v>3333.333333333333</c:v>
                </c:pt>
                <c:pt idx="71">
                  <c:v>1753.846153846154</c:v>
                </c:pt>
                <c:pt idx="72">
                  <c:v>2400.0</c:v>
                </c:pt>
                <c:pt idx="73">
                  <c:v>1342.0</c:v>
                </c:pt>
                <c:pt idx="74">
                  <c:v>938.0</c:v>
                </c:pt>
                <c:pt idx="75">
                  <c:v>2200.0</c:v>
                </c:pt>
                <c:pt idx="76">
                  <c:v>1386.0</c:v>
                </c:pt>
                <c:pt idx="77">
                  <c:v>2500.0</c:v>
                </c:pt>
                <c:pt idx="78">
                  <c:v>2500.0</c:v>
                </c:pt>
                <c:pt idx="79">
                  <c:v>1349.0</c:v>
                </c:pt>
                <c:pt idx="80">
                  <c:v>2545.0</c:v>
                </c:pt>
                <c:pt idx="81">
                  <c:v>1754.0</c:v>
                </c:pt>
                <c:pt idx="82">
                  <c:v>1878.0</c:v>
                </c:pt>
                <c:pt idx="83">
                  <c:v>800.0</c:v>
                </c:pt>
                <c:pt idx="84">
                  <c:v>1731.0</c:v>
                </c:pt>
                <c:pt idx="85">
                  <c:v>1325.0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528760"/>
        <c:axId val="-2127631544"/>
      </c:scatterChart>
      <c:valAx>
        <c:axId val="-2123528760"/>
        <c:scaling>
          <c:orientation val="minMax"/>
          <c:max val="68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Číslo ponuky v databáze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631544"/>
        <c:crosses val="autoZero"/>
        <c:crossBetween val="midCat"/>
        <c:majorUnit val="4.0"/>
      </c:valAx>
      <c:valAx>
        <c:axId val="-2127631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Cena [Kč m²/rok] s DPH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23528760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819480351414407"/>
          <c:y val="0.566118232313984"/>
          <c:w val="0.162001130067075"/>
          <c:h val="0.21737563327839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Porovnanie</a:t>
            </a:r>
            <a:r>
              <a:rPr lang="en-US" sz="1400"/>
              <a:t> cien nájmu kancelárií </a:t>
            </a:r>
          </a:p>
          <a:p>
            <a:pPr>
              <a:defRPr sz="1400"/>
            </a:pPr>
            <a:r>
              <a:rPr lang="en-US" sz="1400"/>
              <a:t>v polrokoch</a:t>
            </a:r>
            <a:r>
              <a:rPr lang="en-US" sz="1400" baseline="0"/>
              <a:t> 2012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Minimum</c:v>
          </c:tx>
          <c:invertIfNegative val="0"/>
          <c:cat>
            <c:numRef>
              <c:f>Kancelária!$O$47:$O$48</c:f>
              <c:numCache>
                <c:formatCode>#,##0</c:formatCode>
                <c:ptCount val="2"/>
                <c:pt idx="0">
                  <c:v>1550.0</c:v>
                </c:pt>
                <c:pt idx="1">
                  <c:v>2000.0</c:v>
                </c:pt>
              </c:numCache>
            </c:numRef>
          </c:cat>
          <c:val>
            <c:numRef>
              <c:f>(Kancelária!$N$47,Kancelária!$N$48)</c:f>
            </c:numRef>
          </c:val>
        </c:ser>
        <c:ser>
          <c:idx val="1"/>
          <c:order val="1"/>
          <c:tx>
            <c:v>Priemer</c:v>
          </c:tx>
          <c:invertIfNegative val="0"/>
          <c:cat>
            <c:numRef>
              <c:f>Kancelária!$O$47:$O$48</c:f>
              <c:numCache>
                <c:formatCode>#,##0</c:formatCode>
                <c:ptCount val="2"/>
                <c:pt idx="0">
                  <c:v>1550.0</c:v>
                </c:pt>
                <c:pt idx="1">
                  <c:v>2000.0</c:v>
                </c:pt>
              </c:numCache>
            </c:numRef>
          </c:cat>
          <c:val>
            <c:numRef>
              <c:f>(Všetko!$P$47,Všetko!$P$87)</c:f>
              <c:numCache>
                <c:formatCode>#,##0</c:formatCode>
                <c:ptCount val="2"/>
                <c:pt idx="0">
                  <c:v>2110.103530009073</c:v>
                </c:pt>
                <c:pt idx="1">
                  <c:v>1961.756601731456</c:v>
                </c:pt>
              </c:numCache>
            </c:numRef>
          </c:val>
        </c:ser>
        <c:ser>
          <c:idx val="2"/>
          <c:order val="2"/>
          <c:tx>
            <c:v>Maximum</c:v>
          </c:tx>
          <c:invertIfNegative val="0"/>
          <c:cat>
            <c:numRef>
              <c:f>Kancelária!$O$47:$O$48</c:f>
              <c:numCache>
                <c:formatCode>#,##0</c:formatCode>
                <c:ptCount val="2"/>
                <c:pt idx="0">
                  <c:v>1550.0</c:v>
                </c:pt>
                <c:pt idx="1">
                  <c:v>2000.0</c:v>
                </c:pt>
              </c:numCache>
            </c:numRef>
          </c:cat>
          <c:val>
            <c:numRef>
              <c:f>(Kancelária!$N$27,Kancelária!$N$60)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27877144"/>
        <c:axId val="-2126020856"/>
        <c:axId val="0"/>
      </c:bar3DChart>
      <c:catAx>
        <c:axId val="-21278771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-2126020856"/>
        <c:crosses val="autoZero"/>
        <c:auto val="1"/>
        <c:lblAlgn val="ctr"/>
        <c:lblOffset val="100"/>
        <c:tickLblSkip val="1"/>
        <c:noMultiLvlLbl val="0"/>
      </c:catAx>
      <c:valAx>
        <c:axId val="-2126020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000" b="1" i="0" u="none" strike="noStrike" baseline="0">
                    <a:effectLst/>
                  </a:rPr>
                  <a:t>Kč/m</a:t>
                </a:r>
                <a:r>
                  <a:rPr lang="sk-SK" sz="1000" b="1" i="0" u="none" strike="noStrike" baseline="30000">
                    <a:effectLst/>
                  </a:rPr>
                  <a:t>2</a:t>
                </a:r>
                <a:r>
                  <a:rPr lang="sk-SK" sz="1000" b="1" i="0" u="none" strike="noStrike" baseline="0">
                    <a:effectLst/>
                  </a:rPr>
                  <a:t>/rok s DPH</a:t>
                </a:r>
                <a:r>
                  <a:rPr lang="cs-CZ" sz="1000" b="1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27877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'O-popis'!$E$2</c:f>
              <c:strCache>
                <c:ptCount val="1"/>
                <c:pt idx="0">
                  <c:v>Technický stav obchodov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'O-popis'!$E$4:$E$9</c:f>
              <c:strCache>
                <c:ptCount val="6"/>
                <c:pt idx="0">
                  <c:v>novostavba</c:v>
                </c:pt>
                <c:pt idx="1">
                  <c:v>po GO</c:v>
                </c:pt>
                <c:pt idx="2">
                  <c:v>čiastočne zrekonštruovaný</c:v>
                </c:pt>
                <c:pt idx="3">
                  <c:v>veľmi dobrý</c:v>
                </c:pt>
                <c:pt idx="4">
                  <c:v>dobrý</c:v>
                </c:pt>
                <c:pt idx="5">
                  <c:v>k rekonštrukcií</c:v>
                </c:pt>
              </c:strCache>
            </c:strRef>
          </c:cat>
          <c:val>
            <c:numRef>
              <c:f>'O-popis'!$F$4:$F$9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9.0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Grafické zobrazenie ponúk databázy obchodov</a:t>
            </a:r>
          </a:p>
        </c:rich>
      </c:tx>
      <c:layout>
        <c:manualLayout>
          <c:xMode val="edge"/>
          <c:yMode val="edge"/>
          <c:x val="0.181377223680373"/>
          <c:y val="0.05426356589147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078703703704"/>
          <c:y val="0.26046511627907"/>
          <c:w val="0.675365813648294"/>
          <c:h val="0.552144906305317"/>
        </c:manualLayout>
      </c:layout>
      <c:scatterChart>
        <c:scatterStyle val="lineMarker"/>
        <c:varyColors val="0"/>
        <c:ser>
          <c:idx val="0"/>
          <c:order val="0"/>
          <c:tx>
            <c:v>Jednotlivé cenové ponuky</c:v>
          </c:tx>
          <c:spPr>
            <a:ln w="47625">
              <a:noFill/>
            </a:ln>
          </c:spPr>
          <c:xVal>
            <c:numRef>
              <c:f>Obchod!$A$2:$A$17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Obchod!$O$2:$O$17</c:f>
              <c:numCache>
                <c:formatCode>#,##0</c:formatCode>
                <c:ptCount val="16"/>
                <c:pt idx="0">
                  <c:v>2000.0</c:v>
                </c:pt>
                <c:pt idx="1">
                  <c:v>2300.0</c:v>
                </c:pt>
                <c:pt idx="2">
                  <c:v>3891.891891891892</c:v>
                </c:pt>
                <c:pt idx="3">
                  <c:v>982.8009828009829</c:v>
                </c:pt>
                <c:pt idx="4">
                  <c:v>3163.636363636363</c:v>
                </c:pt>
                <c:pt idx="5">
                  <c:v>6000.0</c:v>
                </c:pt>
                <c:pt idx="6">
                  <c:v>3272.727272727273</c:v>
                </c:pt>
                <c:pt idx="7">
                  <c:v>2068.96551724138</c:v>
                </c:pt>
                <c:pt idx="8">
                  <c:v>3261.818181818182</c:v>
                </c:pt>
                <c:pt idx="9">
                  <c:v>2400.0</c:v>
                </c:pt>
                <c:pt idx="10">
                  <c:v>6219.51219512195</c:v>
                </c:pt>
                <c:pt idx="11">
                  <c:v>7000.0</c:v>
                </c:pt>
                <c:pt idx="12">
                  <c:v>5850.0</c:v>
                </c:pt>
                <c:pt idx="13">
                  <c:v>3100.0</c:v>
                </c:pt>
                <c:pt idx="14">
                  <c:v>1629.0</c:v>
                </c:pt>
                <c:pt idx="15">
                  <c:v>1003.361344537815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139544"/>
        <c:axId val="-2128096536"/>
      </c:scatterChart>
      <c:valAx>
        <c:axId val="-2128139544"/>
        <c:scaling>
          <c:orientation val="minMax"/>
          <c:max val="16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Číslo ponuky v databáze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8096536"/>
        <c:crosses val="autoZero"/>
        <c:crossBetween val="midCat"/>
        <c:majorUnit val="1.0"/>
      </c:valAx>
      <c:valAx>
        <c:axId val="-2128096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Cena [Kč m²/rok] s DPH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28139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031368474774"/>
          <c:y val="0.566118232313984"/>
          <c:w val="0.141167796733742"/>
          <c:h val="0.20574772630165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Porovnanie</a:t>
            </a:r>
            <a:r>
              <a:rPr lang="en-US" sz="1400"/>
              <a:t> cien nájmu obchodov </a:t>
            </a:r>
          </a:p>
          <a:p>
            <a:pPr>
              <a:defRPr sz="1400"/>
            </a:pPr>
            <a:r>
              <a:rPr lang="en-US" sz="1400"/>
              <a:t>v polrokoch 2012</a:t>
            </a:r>
          </a:p>
        </c:rich>
      </c:tx>
      <c:layout>
        <c:manualLayout>
          <c:xMode val="edge"/>
          <c:yMode val="edge"/>
          <c:x val="0.23071368311104"/>
          <c:y val="0.037593984962406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Minimum</c:v>
          </c:tx>
          <c:invertIfNegative val="0"/>
          <c:cat>
            <c:numRef>
              <c:f>Obchod!$O$11:$O$12</c:f>
              <c:numCache>
                <c:formatCode>#,##0</c:formatCode>
                <c:ptCount val="2"/>
                <c:pt idx="0">
                  <c:v>2400.0</c:v>
                </c:pt>
                <c:pt idx="1">
                  <c:v>6219.51219512195</c:v>
                </c:pt>
              </c:numCache>
            </c:numRef>
          </c:cat>
          <c:val>
            <c:numRef>
              <c:f>(Obchod!$N$11,Obchod!$N$17)</c:f>
            </c:numRef>
          </c:val>
        </c:ser>
        <c:ser>
          <c:idx val="1"/>
          <c:order val="1"/>
          <c:tx>
            <c:v>Priemer</c:v>
          </c:tx>
          <c:invertIfNegative val="0"/>
          <c:cat>
            <c:numRef>
              <c:f>Obchod!$O$11:$O$12</c:f>
              <c:numCache>
                <c:formatCode>#,##0</c:formatCode>
                <c:ptCount val="2"/>
                <c:pt idx="0">
                  <c:v>2400.0</c:v>
                </c:pt>
                <c:pt idx="1">
                  <c:v>6219.51219512195</c:v>
                </c:pt>
              </c:numCache>
            </c:numRef>
          </c:cat>
          <c:val>
            <c:numRef>
              <c:f>(Všetko!$P$97,Všetko!$P$103)</c:f>
              <c:numCache>
                <c:formatCode>#,##0</c:formatCode>
                <c:ptCount val="2"/>
                <c:pt idx="0">
                  <c:v>2804.520155465388</c:v>
                </c:pt>
                <c:pt idx="1">
                  <c:v>4349.752032520325</c:v>
                </c:pt>
              </c:numCache>
            </c:numRef>
          </c:val>
        </c:ser>
        <c:ser>
          <c:idx val="2"/>
          <c:order val="2"/>
          <c:tx>
            <c:v>Maximum</c:v>
          </c:tx>
          <c:invertIfNegative val="0"/>
          <c:cat>
            <c:numRef>
              <c:f>Obchod!$O$11:$O$12</c:f>
              <c:numCache>
                <c:formatCode>#,##0</c:formatCode>
                <c:ptCount val="2"/>
                <c:pt idx="0">
                  <c:v>2400.0</c:v>
                </c:pt>
                <c:pt idx="1">
                  <c:v>6219.51219512195</c:v>
                </c:pt>
              </c:numCache>
            </c:numRef>
          </c:cat>
          <c:val>
            <c:numRef>
              <c:f>(Obchod!$N$3,Obchod!$N$14)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24250920"/>
        <c:axId val="-2125594696"/>
        <c:axId val="0"/>
      </c:bar3DChart>
      <c:catAx>
        <c:axId val="-2124250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-2125594696"/>
        <c:crosses val="autoZero"/>
        <c:auto val="1"/>
        <c:lblAlgn val="ctr"/>
        <c:lblOffset val="100"/>
        <c:tickLblSkip val="1"/>
        <c:noMultiLvlLbl val="0"/>
      </c:catAx>
      <c:valAx>
        <c:axId val="-2125594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000" b="1" i="0" u="none" strike="noStrike" baseline="0">
                    <a:effectLst/>
                  </a:rPr>
                  <a:t>Kč/m</a:t>
                </a:r>
                <a:r>
                  <a:rPr lang="sk-SK" sz="1000" b="1" i="0" u="none" strike="noStrike" baseline="30000">
                    <a:effectLst/>
                  </a:rPr>
                  <a:t>2</a:t>
                </a:r>
                <a:r>
                  <a:rPr lang="sk-SK" sz="1000" b="1" i="0" u="none" strike="noStrike" baseline="0">
                    <a:effectLst/>
                  </a:rPr>
                  <a:t>/rok s DPH</a:t>
                </a:r>
                <a:r>
                  <a:rPr lang="cs-CZ" sz="1000" b="1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-2124250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'S-popis'!$E$2</c:f>
              <c:strCache>
                <c:ptCount val="1"/>
                <c:pt idx="0">
                  <c:v>Technický stav skladov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'S-popis'!$E$4:$E$9</c:f>
              <c:strCache>
                <c:ptCount val="6"/>
                <c:pt idx="0">
                  <c:v>novostavba</c:v>
                </c:pt>
                <c:pt idx="1">
                  <c:v>po GO</c:v>
                </c:pt>
                <c:pt idx="2">
                  <c:v>čiastočne zrekonštruovaný</c:v>
                </c:pt>
                <c:pt idx="3">
                  <c:v>veľmi dobrý</c:v>
                </c:pt>
                <c:pt idx="4">
                  <c:v>dobrý</c:v>
                </c:pt>
                <c:pt idx="5">
                  <c:v>k rekonštrukcií</c:v>
                </c:pt>
              </c:strCache>
            </c:strRef>
          </c:cat>
          <c:val>
            <c:numRef>
              <c:f>'S-popis'!$F$4:$F$9</c:f>
              <c:numCache>
                <c:formatCode>General</c:formatCode>
                <c:ptCount val="6"/>
                <c:pt idx="0">
                  <c:v>3.0</c:v>
                </c:pt>
                <c:pt idx="1">
                  <c:v>1.0</c:v>
                </c:pt>
                <c:pt idx="2">
                  <c:v>0.0</c:v>
                </c:pt>
                <c:pt idx="3">
                  <c:v>4.0</c:v>
                </c:pt>
                <c:pt idx="4">
                  <c:v>10.0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Grafické zobrazenie ponúk databázy skladov</a:t>
            </a:r>
          </a:p>
        </c:rich>
      </c:tx>
      <c:layout>
        <c:manualLayout>
          <c:xMode val="edge"/>
          <c:yMode val="edge"/>
          <c:x val="0.196753426655001"/>
          <c:y val="0.03488372093023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078703703704"/>
          <c:y val="0.176744186046512"/>
          <c:w val="0.670753499562555"/>
          <c:h val="0.635865836537875"/>
        </c:manualLayout>
      </c:layout>
      <c:scatterChart>
        <c:scatterStyle val="lineMarker"/>
        <c:varyColors val="0"/>
        <c:ser>
          <c:idx val="0"/>
          <c:order val="0"/>
          <c:tx>
            <c:v>Jednotlivé cenové ponuky</c:v>
          </c:tx>
          <c:spPr>
            <a:ln w="47625">
              <a:noFill/>
            </a:ln>
          </c:spPr>
          <c:xVal>
            <c:numRef>
              <c:f>Sklad!$A$2:$A$19</c:f>
              <c:numCache>
                <c:formatCode>General</c:formatCode>
                <c:ptCount val="1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</c:numCache>
            </c:numRef>
          </c:xVal>
          <c:yVal>
            <c:numRef>
              <c:f>Sklad!$O$2:$O$19</c:f>
              <c:numCache>
                <c:formatCode>#,##0</c:formatCode>
                <c:ptCount val="18"/>
                <c:pt idx="0">
                  <c:v>1800.0</c:v>
                </c:pt>
                <c:pt idx="1">
                  <c:v>700.0</c:v>
                </c:pt>
                <c:pt idx="2">
                  <c:v>1000.0</c:v>
                </c:pt>
                <c:pt idx="3">
                  <c:v>680.0</c:v>
                </c:pt>
                <c:pt idx="4">
                  <c:v>2800.0</c:v>
                </c:pt>
                <c:pt idx="5">
                  <c:v>1000.0</c:v>
                </c:pt>
                <c:pt idx="6">
                  <c:v>3891.891891891892</c:v>
                </c:pt>
                <c:pt idx="7">
                  <c:v>850.0</c:v>
                </c:pt>
                <c:pt idx="8">
                  <c:v>850.0</c:v>
                </c:pt>
                <c:pt idx="9">
                  <c:v>1200.0</c:v>
                </c:pt>
                <c:pt idx="10">
                  <c:v>1431.0</c:v>
                </c:pt>
                <c:pt idx="11">
                  <c:v>800.0</c:v>
                </c:pt>
                <c:pt idx="12">
                  <c:v>1000.0</c:v>
                </c:pt>
                <c:pt idx="13">
                  <c:v>1200.0</c:v>
                </c:pt>
                <c:pt idx="14">
                  <c:v>1200.0</c:v>
                </c:pt>
                <c:pt idx="15">
                  <c:v>1200.0</c:v>
                </c:pt>
                <c:pt idx="16">
                  <c:v>1629.0</c:v>
                </c:pt>
                <c:pt idx="17">
                  <c:v>1003.361344537815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935144"/>
        <c:axId val="-2125556728"/>
      </c:scatterChart>
      <c:valAx>
        <c:axId val="-2123935144"/>
        <c:scaling>
          <c:orientation val="minMax"/>
          <c:max val="18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Číslo ponuky v databáze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5556728"/>
        <c:crosses val="autoZero"/>
        <c:crossBetween val="midCat"/>
        <c:majorUnit val="1.0"/>
      </c:valAx>
      <c:valAx>
        <c:axId val="-2125556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Cena [Kč m²/rok] s DPH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23935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2535906969962"/>
          <c:y val="0.524257767197705"/>
          <c:w val="0.168945574511519"/>
          <c:h val="0.2134996642861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</xdr:colOff>
      <xdr:row>3</xdr:row>
      <xdr:rowOff>25400</xdr:rowOff>
    </xdr:from>
    <xdr:to>
      <xdr:col>27</xdr:col>
      <xdr:colOff>647700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9525</xdr:rowOff>
    </xdr:from>
    <xdr:to>
      <xdr:col>14</xdr:col>
      <xdr:colOff>314325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23</xdr:col>
      <xdr:colOff>101600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266700</xdr:colOff>
      <xdr:row>43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0.14559</cdr:x>
      <cdr:y>0.56518</cdr:y>
    </cdr:from>
    <cdr:to>
      <cdr:x>0.81226</cdr:x>
      <cdr:y>0.56518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98763" y="1851858"/>
          <a:ext cx="3657618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14</xdr:col>
      <xdr:colOff>314325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23</xdr:col>
      <xdr:colOff>101600</xdr:colOff>
      <xdr:row>24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266700</xdr:colOff>
      <xdr:row>44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0.14559</cdr:x>
      <cdr:y>0.57322</cdr:y>
    </cdr:from>
    <cdr:to>
      <cdr:x>0.81226</cdr:x>
      <cdr:y>0.57322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98764" y="1878224"/>
          <a:ext cx="3657618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0</xdr:rowOff>
    </xdr:from>
    <xdr:to>
      <xdr:col>14</xdr:col>
      <xdr:colOff>323850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23</xdr:col>
      <xdr:colOff>101600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266700</xdr:colOff>
      <xdr:row>43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0.14613</cdr:x>
      <cdr:y>0.63583</cdr:y>
    </cdr:from>
    <cdr:to>
      <cdr:x>0.81279</cdr:x>
      <cdr:y>0.63971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01728" y="2083372"/>
          <a:ext cx="3657563" cy="12713"/>
        </a:xfrm>
        <a:prstGeom xmlns:a="http://schemas.openxmlformats.org/drawingml/2006/main" prst="straightConnector1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a" refreshedDate="41397.500758333335" createdVersion="4" refreshedVersion="4" minRefreshableVersion="3" recordCount="128">
  <cacheSource type="worksheet">
    <worksheetSource ref="A1:C1048576" sheet="Všetko"/>
  </cacheSource>
  <cacheFields count="3">
    <cacheField name="Mestská časť" numFmtId="0">
      <sharedItems containsBlank="1" count="14">
        <s v="Brno - Židenice"/>
        <s v="Brno - střed"/>
        <s v="Brno - jih"/>
        <s v="Brno - sever"/>
        <s v="Brno - Královo pole"/>
        <s v="Brno - Jundrov"/>
        <s v="Brno - Žabovřesky"/>
        <s v="Brno - Černovice"/>
        <s v="Brno - Řečkovice"/>
        <s v="Malomeřice a Obřany"/>
        <s v="Brno - Kohoutovice"/>
        <s v="Brno - Chrlice"/>
        <m/>
        <s v="Brno- sever" u="1"/>
      </sharedItems>
    </cacheField>
    <cacheField name="KÚ" numFmtId="0">
      <sharedItems containsBlank="1" count="25">
        <s v="Židenice"/>
        <s v="Zábrdovice"/>
        <s v="Komárov"/>
        <s v="Město"/>
        <s v="Veveří"/>
        <s v="Staré Brno"/>
        <s v="Přízřenice"/>
        <s v="Černá pole"/>
        <s v="Štýrice"/>
        <s v="Trnitá"/>
        <s v="Ponava"/>
        <s v="Jundrov"/>
        <s v="Husovice"/>
        <s v="Žabovřesky"/>
        <s v="Královo pole"/>
        <s v="Horní Heřšpice"/>
        <s v="Černovice"/>
        <s v="Řečkovice"/>
        <s v="Lesná"/>
        <s v="Obřany"/>
        <s v="Dolní Heřšpice"/>
        <s v="Kohoutovice"/>
        <s v="Chrlice"/>
        <s v="Brnenské Ivanovice"/>
        <m/>
      </sharedItems>
    </cacheField>
    <cacheField name="Typ" numFmtId="0">
      <sharedItems containsBlank="1" count="4">
        <s v="K"/>
        <s v="O"/>
        <s v="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x v="0"/>
  </r>
  <r>
    <x v="1"/>
    <x v="1"/>
    <x v="0"/>
  </r>
  <r>
    <x v="1"/>
    <x v="1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1"/>
    <x v="3"/>
    <x v="0"/>
  </r>
  <r>
    <x v="1"/>
    <x v="3"/>
    <x v="0"/>
  </r>
  <r>
    <x v="1"/>
    <x v="3"/>
    <x v="0"/>
  </r>
  <r>
    <x v="1"/>
    <x v="4"/>
    <x v="0"/>
  </r>
  <r>
    <x v="1"/>
    <x v="5"/>
    <x v="0"/>
  </r>
  <r>
    <x v="1"/>
    <x v="5"/>
    <x v="0"/>
  </r>
  <r>
    <x v="1"/>
    <x v="5"/>
    <x v="0"/>
  </r>
  <r>
    <x v="1"/>
    <x v="1"/>
    <x v="0"/>
  </r>
  <r>
    <x v="1"/>
    <x v="4"/>
    <x v="0"/>
  </r>
  <r>
    <x v="1"/>
    <x v="4"/>
    <x v="0"/>
  </r>
  <r>
    <x v="1"/>
    <x v="4"/>
    <x v="0"/>
  </r>
  <r>
    <x v="1"/>
    <x v="4"/>
    <x v="0"/>
  </r>
  <r>
    <x v="1"/>
    <x v="3"/>
    <x v="0"/>
  </r>
  <r>
    <x v="1"/>
    <x v="5"/>
    <x v="0"/>
  </r>
  <r>
    <x v="1"/>
    <x v="1"/>
    <x v="0"/>
  </r>
  <r>
    <x v="1"/>
    <x v="1"/>
    <x v="0"/>
  </r>
  <r>
    <x v="1"/>
    <x v="1"/>
    <x v="0"/>
  </r>
  <r>
    <x v="2"/>
    <x v="6"/>
    <x v="0"/>
  </r>
  <r>
    <x v="3"/>
    <x v="7"/>
    <x v="0"/>
  </r>
  <r>
    <x v="2"/>
    <x v="2"/>
    <x v="0"/>
  </r>
  <r>
    <x v="1"/>
    <x v="3"/>
    <x v="0"/>
  </r>
  <r>
    <x v="1"/>
    <x v="5"/>
    <x v="0"/>
  </r>
  <r>
    <x v="3"/>
    <x v="7"/>
    <x v="0"/>
  </r>
  <r>
    <x v="1"/>
    <x v="8"/>
    <x v="0"/>
  </r>
  <r>
    <x v="1"/>
    <x v="4"/>
    <x v="0"/>
  </r>
  <r>
    <x v="1"/>
    <x v="9"/>
    <x v="0"/>
  </r>
  <r>
    <x v="4"/>
    <x v="10"/>
    <x v="0"/>
  </r>
  <r>
    <x v="1"/>
    <x v="4"/>
    <x v="0"/>
  </r>
  <r>
    <x v="3"/>
    <x v="7"/>
    <x v="0"/>
  </r>
  <r>
    <x v="5"/>
    <x v="11"/>
    <x v="0"/>
  </r>
  <r>
    <x v="0"/>
    <x v="0"/>
    <x v="0"/>
  </r>
  <r>
    <x v="3"/>
    <x v="7"/>
    <x v="0"/>
  </r>
  <r>
    <x v="3"/>
    <x v="12"/>
    <x v="0"/>
  </r>
  <r>
    <x v="6"/>
    <x v="13"/>
    <x v="0"/>
  </r>
  <r>
    <x v="4"/>
    <x v="14"/>
    <x v="0"/>
  </r>
  <r>
    <x v="2"/>
    <x v="15"/>
    <x v="0"/>
  </r>
  <r>
    <x v="1"/>
    <x v="3"/>
    <x v="0"/>
  </r>
  <r>
    <x v="2"/>
    <x v="6"/>
    <x v="0"/>
  </r>
  <r>
    <x v="2"/>
    <x v="8"/>
    <x v="0"/>
  </r>
  <r>
    <x v="7"/>
    <x v="16"/>
    <x v="0"/>
  </r>
  <r>
    <x v="1"/>
    <x v="5"/>
    <x v="0"/>
  </r>
  <r>
    <x v="7"/>
    <x v="16"/>
    <x v="0"/>
  </r>
  <r>
    <x v="7"/>
    <x v="16"/>
    <x v="0"/>
  </r>
  <r>
    <x v="2"/>
    <x v="6"/>
    <x v="0"/>
  </r>
  <r>
    <x v="8"/>
    <x v="17"/>
    <x v="0"/>
  </r>
  <r>
    <x v="3"/>
    <x v="18"/>
    <x v="0"/>
  </r>
  <r>
    <x v="1"/>
    <x v="5"/>
    <x v="0"/>
  </r>
  <r>
    <x v="1"/>
    <x v="3"/>
    <x v="0"/>
  </r>
  <r>
    <x v="8"/>
    <x v="17"/>
    <x v="0"/>
  </r>
  <r>
    <x v="1"/>
    <x v="9"/>
    <x v="0"/>
  </r>
  <r>
    <x v="1"/>
    <x v="9"/>
    <x v="0"/>
  </r>
  <r>
    <x v="1"/>
    <x v="9"/>
    <x v="0"/>
  </r>
  <r>
    <x v="7"/>
    <x v="16"/>
    <x v="0"/>
  </r>
  <r>
    <x v="1"/>
    <x v="5"/>
    <x v="0"/>
  </r>
  <r>
    <x v="2"/>
    <x v="8"/>
    <x v="0"/>
  </r>
  <r>
    <x v="7"/>
    <x v="16"/>
    <x v="0"/>
  </r>
  <r>
    <x v="7"/>
    <x v="16"/>
    <x v="0"/>
  </r>
  <r>
    <x v="2"/>
    <x v="8"/>
    <x v="0"/>
  </r>
  <r>
    <x v="0"/>
    <x v="0"/>
    <x v="0"/>
  </r>
  <r>
    <x v="1"/>
    <x v="5"/>
    <x v="0"/>
  </r>
  <r>
    <x v="2"/>
    <x v="6"/>
    <x v="0"/>
  </r>
  <r>
    <x v="1"/>
    <x v="1"/>
    <x v="0"/>
  </r>
  <r>
    <x v="1"/>
    <x v="3"/>
    <x v="0"/>
  </r>
  <r>
    <x v="1"/>
    <x v="4"/>
    <x v="0"/>
  </r>
  <r>
    <x v="1"/>
    <x v="3"/>
    <x v="0"/>
  </r>
  <r>
    <x v="3"/>
    <x v="18"/>
    <x v="0"/>
  </r>
  <r>
    <x v="2"/>
    <x v="6"/>
    <x v="0"/>
  </r>
  <r>
    <x v="2"/>
    <x v="6"/>
    <x v="0"/>
  </r>
  <r>
    <x v="3"/>
    <x v="18"/>
    <x v="0"/>
  </r>
  <r>
    <x v="1"/>
    <x v="9"/>
    <x v="0"/>
  </r>
  <r>
    <x v="4"/>
    <x v="14"/>
    <x v="0"/>
  </r>
  <r>
    <x v="2"/>
    <x v="6"/>
    <x v="0"/>
  </r>
  <r>
    <x v="7"/>
    <x v="16"/>
    <x v="0"/>
  </r>
  <r>
    <x v="1"/>
    <x v="5"/>
    <x v="0"/>
  </r>
  <r>
    <x v="7"/>
    <x v="16"/>
    <x v="0"/>
  </r>
  <r>
    <x v="8"/>
    <x v="17"/>
    <x v="0"/>
  </r>
  <r>
    <x v="1"/>
    <x v="5"/>
    <x v="0"/>
  </r>
  <r>
    <x v="1"/>
    <x v="9"/>
    <x v="0"/>
  </r>
  <r>
    <x v="2"/>
    <x v="15"/>
    <x v="1"/>
  </r>
  <r>
    <x v="1"/>
    <x v="3"/>
    <x v="1"/>
  </r>
  <r>
    <x v="1"/>
    <x v="5"/>
    <x v="1"/>
  </r>
  <r>
    <x v="1"/>
    <x v="9"/>
    <x v="1"/>
  </r>
  <r>
    <x v="1"/>
    <x v="1"/>
    <x v="1"/>
  </r>
  <r>
    <x v="3"/>
    <x v="7"/>
    <x v="1"/>
  </r>
  <r>
    <x v="9"/>
    <x v="19"/>
    <x v="1"/>
  </r>
  <r>
    <x v="1"/>
    <x v="4"/>
    <x v="1"/>
  </r>
  <r>
    <x v="4"/>
    <x v="14"/>
    <x v="1"/>
  </r>
  <r>
    <x v="4"/>
    <x v="10"/>
    <x v="1"/>
  </r>
  <r>
    <x v="2"/>
    <x v="15"/>
    <x v="1"/>
  </r>
  <r>
    <x v="1"/>
    <x v="3"/>
    <x v="1"/>
  </r>
  <r>
    <x v="1"/>
    <x v="9"/>
    <x v="1"/>
  </r>
  <r>
    <x v="1"/>
    <x v="3"/>
    <x v="1"/>
  </r>
  <r>
    <x v="1"/>
    <x v="3"/>
    <x v="1"/>
  </r>
  <r>
    <x v="1"/>
    <x v="1"/>
    <x v="1"/>
  </r>
  <r>
    <x v="1"/>
    <x v="9"/>
    <x v="2"/>
  </r>
  <r>
    <x v="1"/>
    <x v="9"/>
    <x v="2"/>
  </r>
  <r>
    <x v="1"/>
    <x v="1"/>
    <x v="2"/>
  </r>
  <r>
    <x v="1"/>
    <x v="1"/>
    <x v="2"/>
  </r>
  <r>
    <x v="9"/>
    <x v="19"/>
    <x v="2"/>
  </r>
  <r>
    <x v="4"/>
    <x v="14"/>
    <x v="2"/>
  </r>
  <r>
    <x v="0"/>
    <x v="0"/>
    <x v="2"/>
  </r>
  <r>
    <x v="0"/>
    <x v="0"/>
    <x v="2"/>
  </r>
  <r>
    <x v="2"/>
    <x v="20"/>
    <x v="2"/>
  </r>
  <r>
    <x v="0"/>
    <x v="0"/>
    <x v="2"/>
  </r>
  <r>
    <x v="10"/>
    <x v="21"/>
    <x v="2"/>
  </r>
  <r>
    <x v="0"/>
    <x v="0"/>
    <x v="2"/>
  </r>
  <r>
    <x v="11"/>
    <x v="22"/>
    <x v="2"/>
  </r>
  <r>
    <x v="11"/>
    <x v="22"/>
    <x v="2"/>
  </r>
  <r>
    <x v="7"/>
    <x v="23"/>
    <x v="2"/>
  </r>
  <r>
    <x v="0"/>
    <x v="0"/>
    <x v="2"/>
  </r>
  <r>
    <x v="2"/>
    <x v="15"/>
    <x v="2"/>
  </r>
  <r>
    <x v="0"/>
    <x v="0"/>
    <x v="2"/>
  </r>
  <r>
    <x v="12"/>
    <x v="24"/>
    <x v="3"/>
  </r>
  <r>
    <x v="12"/>
    <x v="24"/>
    <x v="3"/>
  </r>
  <r>
    <x v="12"/>
    <x v="24"/>
    <x v="3"/>
  </r>
  <r>
    <x v="12"/>
    <x v="24"/>
    <x v="3"/>
  </r>
  <r>
    <x v="12"/>
    <x v="24"/>
    <x v="3"/>
  </r>
  <r>
    <x v="12"/>
    <x v="24"/>
    <x v="3"/>
  </r>
  <r>
    <x v="12"/>
    <x v="24"/>
    <x v="3"/>
  </r>
  <r>
    <x v="12"/>
    <x v="2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rowHeaderCaption="Mestské časti a ich KÚ">
  <location ref="B5:C25" firstHeaderRow="2" firstDataRow="2" firstDataCol="1" rowPageCount="1" colPageCount="1"/>
  <pivotFields count="3">
    <pivotField axis="axisRow" dataField="1" showAll="0">
      <items count="15">
        <item x="7"/>
        <item x="11"/>
        <item x="2"/>
        <item x="5"/>
        <item x="10"/>
        <item x="4"/>
        <item x="8"/>
        <item x="3"/>
        <item x="1"/>
        <item x="6"/>
        <item x="0"/>
        <item m="1" x="13"/>
        <item x="9"/>
        <item x="12"/>
        <item t="default"/>
      </items>
    </pivotField>
    <pivotField axis="axisRow" showAll="0">
      <items count="26">
        <item x="23"/>
        <item x="7"/>
        <item x="16"/>
        <item x="22"/>
        <item x="20"/>
        <item x="15"/>
        <item x="12"/>
        <item sd="0" x="11"/>
        <item x="21"/>
        <item sd="0" x="2"/>
        <item x="14"/>
        <item sd="0" x="18"/>
        <item sd="0" x="3"/>
        <item x="19"/>
        <item sd="0" x="10"/>
        <item sd="0" x="6"/>
        <item sd="0" x="17"/>
        <item sd="0" x="5"/>
        <item sd="0" x="8"/>
        <item x="9"/>
        <item sd="0" x="4"/>
        <item x="1"/>
        <item sd="0" x="13"/>
        <item x="0"/>
        <item sd="0" x="24"/>
        <item t="default" sd="0"/>
      </items>
    </pivotField>
    <pivotField axis="axisPage" showAll="0">
      <items count="5">
        <item x="0"/>
        <item x="1"/>
        <item x="2"/>
        <item x="3"/>
        <item t="default"/>
      </items>
    </pivotField>
  </pivotFields>
  <rowFields count="2">
    <field x="0"/>
    <field x="1"/>
  </rowFields>
  <rowItems count="19">
    <i>
      <x/>
    </i>
    <i r="1">
      <x/>
    </i>
    <i>
      <x v="1"/>
    </i>
    <i r="1">
      <x v="3"/>
    </i>
    <i>
      <x v="2"/>
    </i>
    <i r="1">
      <x v="4"/>
    </i>
    <i r="1">
      <x v="5"/>
    </i>
    <i>
      <x v="4"/>
    </i>
    <i r="1">
      <x v="8"/>
    </i>
    <i>
      <x v="5"/>
    </i>
    <i r="1">
      <x v="10"/>
    </i>
    <i>
      <x v="8"/>
    </i>
    <i r="1">
      <x v="19"/>
    </i>
    <i r="1">
      <x v="21"/>
    </i>
    <i>
      <x v="10"/>
    </i>
    <i r="1">
      <x v="23"/>
    </i>
    <i>
      <x v="12"/>
    </i>
    <i r="1">
      <x v="13"/>
    </i>
    <i t="grand">
      <x/>
    </i>
  </rowItems>
  <colItems count="1">
    <i/>
  </colItems>
  <pageFields count="1">
    <pageField fld="2" item="2" hier="-1"/>
  </pageFields>
  <dataFields count="1">
    <dataField name="Typ nehnuteľnosti: Obchody" fld="0" subtotal="count" baseField="0" baseItem="0"/>
  </dataFields>
  <formats count="18">
    <format dxfId="17">
      <pivotArea type="all" dataOnly="0" outline="0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1"/>
    </format>
    <format dxfId="9">
      <pivotArea dataOnly="0" labelOnly="1" fieldPosition="0">
        <references count="1">
          <reference field="1" count="10">
            <x v="0"/>
            <x v="3"/>
            <x v="4"/>
            <x v="5"/>
            <x v="8"/>
            <x v="10"/>
            <x v="13"/>
            <x v="19"/>
            <x v="21"/>
            <x v="23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0" count="8">
            <x v="0"/>
            <x v="1"/>
            <x v="2"/>
            <x v="4"/>
            <x v="5"/>
            <x v="8"/>
            <x v="10"/>
            <x v="12"/>
          </reference>
          <reference field="1" count="1" selected="0">
            <x v="0"/>
          </reference>
        </references>
      </pivotArea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origin" dataOnly="0" labelOnly="1" outline="0" fieldPosition="0"/>
    </format>
    <format dxfId="3">
      <pivotArea field="0" type="button" dataOnly="0" labelOnly="1" outline="0" axis="axisRow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0"/>
  <sheetViews>
    <sheetView workbookViewId="0">
      <selection activeCell="B29" sqref="B29"/>
    </sheetView>
  </sheetViews>
  <sheetFormatPr baseColWidth="10" defaultRowHeight="12" x14ac:dyDescent="0"/>
  <cols>
    <col min="2" max="2" width="24" bestFit="1" customWidth="1"/>
    <col min="3" max="3" width="7.33203125" customWidth="1"/>
    <col min="4" max="4" width="4.33203125" customWidth="1"/>
    <col min="5" max="5" width="25.33203125" bestFit="1" customWidth="1"/>
  </cols>
  <sheetData>
    <row r="3" spans="2:6">
      <c r="B3" s="128" t="s">
        <v>198</v>
      </c>
      <c r="C3" s="129" t="s">
        <v>69</v>
      </c>
    </row>
    <row r="5" spans="2:6">
      <c r="B5" s="128" t="s">
        <v>238</v>
      </c>
      <c r="C5" s="177"/>
      <c r="E5" s="138" t="s">
        <v>235</v>
      </c>
      <c r="F5" s="109"/>
    </row>
    <row r="6" spans="2:6">
      <c r="B6" s="128" t="s">
        <v>202</v>
      </c>
      <c r="C6" s="177" t="s">
        <v>233</v>
      </c>
      <c r="E6" s="114" t="s">
        <v>202</v>
      </c>
      <c r="F6" s="115" t="s">
        <v>201</v>
      </c>
    </row>
    <row r="7" spans="2:6">
      <c r="B7" s="102" t="s">
        <v>102</v>
      </c>
      <c r="C7" s="103">
        <v>1</v>
      </c>
      <c r="E7" s="139" t="s">
        <v>102</v>
      </c>
      <c r="F7" s="140">
        <v>9</v>
      </c>
    </row>
    <row r="8" spans="2:6">
      <c r="B8" s="104" t="s">
        <v>154</v>
      </c>
      <c r="C8" s="103">
        <v>1</v>
      </c>
      <c r="E8" s="108" t="s">
        <v>154</v>
      </c>
      <c r="F8" s="107">
        <v>1</v>
      </c>
    </row>
    <row r="9" spans="2:6">
      <c r="B9" s="102" t="s">
        <v>131</v>
      </c>
      <c r="C9" s="103">
        <v>2</v>
      </c>
      <c r="E9" s="141" t="s">
        <v>153</v>
      </c>
      <c r="F9" s="142">
        <v>8</v>
      </c>
    </row>
    <row r="10" spans="2:6">
      <c r="B10" s="104" t="s">
        <v>180</v>
      </c>
      <c r="C10" s="103">
        <v>2</v>
      </c>
      <c r="E10" s="139" t="s">
        <v>131</v>
      </c>
      <c r="F10" s="140">
        <v>2</v>
      </c>
    </row>
    <row r="11" spans="2:6">
      <c r="B11" s="102" t="s">
        <v>95</v>
      </c>
      <c r="C11" s="103">
        <v>2</v>
      </c>
      <c r="E11" s="141" t="s">
        <v>180</v>
      </c>
      <c r="F11" s="142">
        <v>2</v>
      </c>
    </row>
    <row r="12" spans="2:6">
      <c r="B12" s="104" t="s">
        <v>173</v>
      </c>
      <c r="C12" s="103">
        <v>1</v>
      </c>
      <c r="E12" s="139" t="s">
        <v>95</v>
      </c>
      <c r="F12" s="140">
        <v>21</v>
      </c>
    </row>
    <row r="13" spans="2:6">
      <c r="B13" s="104" t="s">
        <v>59</v>
      </c>
      <c r="C13" s="103">
        <v>1</v>
      </c>
      <c r="E13" s="108" t="s">
        <v>173</v>
      </c>
      <c r="F13" s="107">
        <v>1</v>
      </c>
    </row>
    <row r="14" spans="2:6">
      <c r="B14" s="102" t="s">
        <v>129</v>
      </c>
      <c r="C14" s="103">
        <v>1</v>
      </c>
      <c r="E14" s="108" t="s">
        <v>59</v>
      </c>
      <c r="F14" s="107">
        <v>7</v>
      </c>
    </row>
    <row r="15" spans="2:6">
      <c r="B15" s="104" t="s">
        <v>176</v>
      </c>
      <c r="C15" s="103">
        <v>1</v>
      </c>
      <c r="E15" s="108" t="s">
        <v>12</v>
      </c>
      <c r="F15" s="107">
        <v>6</v>
      </c>
    </row>
    <row r="16" spans="2:6">
      <c r="B16" s="102" t="s">
        <v>155</v>
      </c>
      <c r="C16" s="103">
        <v>1</v>
      </c>
      <c r="E16" s="108" t="s">
        <v>28</v>
      </c>
      <c r="F16" s="107">
        <v>7</v>
      </c>
    </row>
    <row r="17" spans="2:6">
      <c r="B17" s="104" t="s">
        <v>57</v>
      </c>
      <c r="C17" s="103">
        <v>1</v>
      </c>
      <c r="E17" s="139" t="s">
        <v>185</v>
      </c>
      <c r="F17" s="140">
        <v>1</v>
      </c>
    </row>
    <row r="18" spans="2:6">
      <c r="B18" s="102" t="s">
        <v>97</v>
      </c>
      <c r="C18" s="103">
        <v>4</v>
      </c>
      <c r="E18" s="141" t="s">
        <v>47</v>
      </c>
      <c r="F18" s="142">
        <v>1</v>
      </c>
    </row>
    <row r="19" spans="2:6">
      <c r="B19" s="104" t="s">
        <v>42</v>
      </c>
      <c r="C19" s="103">
        <v>2</v>
      </c>
      <c r="E19" s="139" t="s">
        <v>129</v>
      </c>
      <c r="F19" s="140">
        <v>1</v>
      </c>
    </row>
    <row r="20" spans="2:6">
      <c r="B20" s="104" t="s">
        <v>8</v>
      </c>
      <c r="C20" s="103">
        <v>2</v>
      </c>
      <c r="E20" s="141" t="s">
        <v>176</v>
      </c>
      <c r="F20" s="142">
        <v>1</v>
      </c>
    </row>
    <row r="21" spans="2:6">
      <c r="B21" s="102" t="s">
        <v>121</v>
      </c>
      <c r="C21" s="103">
        <v>6</v>
      </c>
      <c r="E21" s="139" t="s">
        <v>155</v>
      </c>
      <c r="F21" s="140">
        <v>6</v>
      </c>
    </row>
    <row r="22" spans="2:6">
      <c r="B22" s="104" t="s">
        <v>3</v>
      </c>
      <c r="C22" s="103">
        <v>6</v>
      </c>
      <c r="E22" s="108" t="s">
        <v>57</v>
      </c>
      <c r="F22" s="107">
        <v>4</v>
      </c>
    </row>
    <row r="23" spans="2:6">
      <c r="B23" s="102" t="s">
        <v>96</v>
      </c>
      <c r="C23" s="103">
        <v>1</v>
      </c>
      <c r="E23" s="141" t="s">
        <v>44</v>
      </c>
      <c r="F23" s="142">
        <v>2</v>
      </c>
    </row>
    <row r="24" spans="2:6">
      <c r="B24" s="104" t="s">
        <v>63</v>
      </c>
      <c r="C24" s="103">
        <v>1</v>
      </c>
      <c r="E24" s="139" t="s">
        <v>115</v>
      </c>
      <c r="F24" s="140">
        <v>3</v>
      </c>
    </row>
    <row r="25" spans="2:6">
      <c r="B25" s="177" t="s">
        <v>234</v>
      </c>
      <c r="C25" s="177">
        <v>18</v>
      </c>
      <c r="E25" s="141" t="s">
        <v>100</v>
      </c>
      <c r="F25" s="142">
        <v>3</v>
      </c>
    </row>
    <row r="26" spans="2:6">
      <c r="E26" s="139" t="s">
        <v>94</v>
      </c>
      <c r="F26" s="140">
        <v>9</v>
      </c>
    </row>
    <row r="27" spans="2:6">
      <c r="E27" s="108" t="s">
        <v>31</v>
      </c>
      <c r="F27" s="107">
        <v>5</v>
      </c>
    </row>
    <row r="28" spans="2:6">
      <c r="E28" s="108" t="s">
        <v>52</v>
      </c>
      <c r="F28" s="107">
        <v>1</v>
      </c>
    </row>
    <row r="29" spans="2:6">
      <c r="E29" s="141" t="s">
        <v>140</v>
      </c>
      <c r="F29" s="142">
        <v>3</v>
      </c>
    </row>
    <row r="30" spans="2:6">
      <c r="E30" s="139" t="s">
        <v>97</v>
      </c>
      <c r="F30" s="140">
        <v>56</v>
      </c>
    </row>
    <row r="31" spans="2:6">
      <c r="E31" s="108" t="s">
        <v>16</v>
      </c>
      <c r="F31" s="107">
        <v>13</v>
      </c>
    </row>
    <row r="32" spans="2:6">
      <c r="E32" s="108" t="s">
        <v>21</v>
      </c>
      <c r="F32" s="107">
        <v>12</v>
      </c>
    </row>
    <row r="33" spans="5:6">
      <c r="E33" s="108" t="s">
        <v>39</v>
      </c>
      <c r="F33" s="107">
        <v>1</v>
      </c>
    </row>
    <row r="34" spans="5:6">
      <c r="E34" s="108" t="s">
        <v>42</v>
      </c>
      <c r="F34" s="107">
        <v>10</v>
      </c>
    </row>
    <row r="35" spans="5:6">
      <c r="E35" s="108" t="s">
        <v>18</v>
      </c>
      <c r="F35" s="107">
        <v>9</v>
      </c>
    </row>
    <row r="36" spans="5:6">
      <c r="E36" s="141" t="s">
        <v>8</v>
      </c>
      <c r="F36" s="142">
        <v>11</v>
      </c>
    </row>
    <row r="37" spans="5:6">
      <c r="E37" s="139" t="s">
        <v>186</v>
      </c>
      <c r="F37" s="140">
        <v>1</v>
      </c>
    </row>
    <row r="38" spans="5:6">
      <c r="E38" s="141" t="s">
        <v>55</v>
      </c>
      <c r="F38" s="142">
        <v>1</v>
      </c>
    </row>
    <row r="39" spans="5:6">
      <c r="E39" s="139" t="s">
        <v>121</v>
      </c>
      <c r="F39" s="140">
        <v>9</v>
      </c>
    </row>
    <row r="40" spans="5:6">
      <c r="E40" s="141" t="s">
        <v>3</v>
      </c>
      <c r="F40" s="142">
        <v>9</v>
      </c>
    </row>
    <row r="41" spans="5:6">
      <c r="E41" s="139" t="s">
        <v>96</v>
      </c>
      <c r="F41" s="140">
        <v>2</v>
      </c>
    </row>
    <row r="42" spans="5:6">
      <c r="E42" s="141" t="s">
        <v>63</v>
      </c>
      <c r="F42" s="142">
        <v>2</v>
      </c>
    </row>
    <row r="43" spans="5:6">
      <c r="E43" s="116" t="s">
        <v>237</v>
      </c>
      <c r="F43" s="117">
        <v>120</v>
      </c>
    </row>
    <row r="45" spans="5:6">
      <c r="E45" s="106"/>
      <c r="F45" s="105"/>
    </row>
    <row r="48" spans="5:6">
      <c r="E48" s="137" t="s">
        <v>236</v>
      </c>
      <c r="F48" s="118"/>
    </row>
    <row r="49" spans="5:6">
      <c r="E49" s="121" t="s">
        <v>202</v>
      </c>
      <c r="F49" s="122" t="s">
        <v>201</v>
      </c>
    </row>
    <row r="50" spans="5:6">
      <c r="E50" s="139" t="s">
        <v>102</v>
      </c>
      <c r="F50" s="140">
        <v>8</v>
      </c>
    </row>
    <row r="51" spans="5:6">
      <c r="E51" s="141" t="s">
        <v>153</v>
      </c>
      <c r="F51" s="142">
        <v>8</v>
      </c>
    </row>
    <row r="52" spans="5:6">
      <c r="E52" s="139" t="s">
        <v>95</v>
      </c>
      <c r="F52" s="140">
        <v>17</v>
      </c>
    </row>
    <row r="53" spans="5:6">
      <c r="E53" s="108" t="s">
        <v>59</v>
      </c>
      <c r="F53" s="107">
        <v>1</v>
      </c>
    </row>
    <row r="54" spans="5:6">
      <c r="E54" s="108" t="s">
        <v>12</v>
      </c>
      <c r="F54" s="107">
        <v>6</v>
      </c>
    </row>
    <row r="55" spans="5:6">
      <c r="E55" s="108" t="s">
        <v>28</v>
      </c>
      <c r="F55" s="107">
        <v>7</v>
      </c>
    </row>
    <row r="56" spans="5:6">
      <c r="E56" s="141" t="s">
        <v>39</v>
      </c>
      <c r="F56" s="142">
        <v>3</v>
      </c>
    </row>
    <row r="57" spans="5:6">
      <c r="E57" s="139" t="s">
        <v>185</v>
      </c>
      <c r="F57" s="140">
        <v>1</v>
      </c>
    </row>
    <row r="58" spans="5:6">
      <c r="E58" s="141" t="s">
        <v>47</v>
      </c>
      <c r="F58" s="142">
        <v>1</v>
      </c>
    </row>
    <row r="59" spans="5:6">
      <c r="E59" s="139" t="s">
        <v>155</v>
      </c>
      <c r="F59" s="140">
        <v>3</v>
      </c>
    </row>
    <row r="60" spans="5:6">
      <c r="E60" s="108" t="s">
        <v>57</v>
      </c>
      <c r="F60" s="107">
        <v>2</v>
      </c>
    </row>
    <row r="61" spans="5:6">
      <c r="E61" s="141" t="s">
        <v>44</v>
      </c>
      <c r="F61" s="142">
        <v>1</v>
      </c>
    </row>
    <row r="62" spans="5:6">
      <c r="E62" s="139" t="s">
        <v>115</v>
      </c>
      <c r="F62" s="140">
        <v>3</v>
      </c>
    </row>
    <row r="63" spans="5:6">
      <c r="E63" s="141" t="s">
        <v>100</v>
      </c>
      <c r="F63" s="142">
        <v>3</v>
      </c>
    </row>
    <row r="64" spans="5:6">
      <c r="E64" s="139" t="s">
        <v>94</v>
      </c>
      <c r="F64" s="140">
        <v>8</v>
      </c>
    </row>
    <row r="65" spans="5:6">
      <c r="E65" s="108" t="s">
        <v>31</v>
      </c>
      <c r="F65" s="107">
        <v>4</v>
      </c>
    </row>
    <row r="66" spans="5:6">
      <c r="E66" s="108" t="s">
        <v>52</v>
      </c>
      <c r="F66" s="107">
        <v>1</v>
      </c>
    </row>
    <row r="67" spans="5:6">
      <c r="E67" s="141" t="s">
        <v>140</v>
      </c>
      <c r="F67" s="142">
        <v>3</v>
      </c>
    </row>
    <row r="68" spans="5:6">
      <c r="E68" s="139" t="s">
        <v>97</v>
      </c>
      <c r="F68" s="140">
        <v>42</v>
      </c>
    </row>
    <row r="69" spans="5:6">
      <c r="E69" s="108" t="s">
        <v>16</v>
      </c>
      <c r="F69" s="107">
        <v>9</v>
      </c>
    </row>
    <row r="70" spans="5:6">
      <c r="E70" s="108" t="s">
        <v>21</v>
      </c>
      <c r="F70" s="107">
        <v>11</v>
      </c>
    </row>
    <row r="71" spans="5:6">
      <c r="E71" s="108" t="s">
        <v>39</v>
      </c>
      <c r="F71" s="107">
        <v>1</v>
      </c>
    </row>
    <row r="72" spans="5:6">
      <c r="E72" s="108" t="s">
        <v>42</v>
      </c>
      <c r="F72" s="107">
        <v>6</v>
      </c>
    </row>
    <row r="73" spans="5:6">
      <c r="E73" s="108" t="s">
        <v>18</v>
      </c>
      <c r="F73" s="107">
        <v>8</v>
      </c>
    </row>
    <row r="74" spans="5:6">
      <c r="E74" s="141" t="s">
        <v>8</v>
      </c>
      <c r="F74" s="142">
        <v>7</v>
      </c>
    </row>
    <row r="75" spans="5:6">
      <c r="E75" s="139" t="s">
        <v>186</v>
      </c>
      <c r="F75" s="140">
        <v>1</v>
      </c>
    </row>
    <row r="76" spans="5:6">
      <c r="E76" s="141" t="s">
        <v>55</v>
      </c>
      <c r="F76" s="142">
        <v>1</v>
      </c>
    </row>
    <row r="77" spans="5:6">
      <c r="E77" s="110" t="s">
        <v>121</v>
      </c>
      <c r="F77" s="111">
        <v>3</v>
      </c>
    </row>
    <row r="78" spans="5:6">
      <c r="E78" s="108" t="s">
        <v>3</v>
      </c>
      <c r="F78" s="107">
        <v>3</v>
      </c>
    </row>
    <row r="79" spans="5:6">
      <c r="E79" s="119" t="s">
        <v>237</v>
      </c>
      <c r="F79" s="120">
        <v>86</v>
      </c>
    </row>
    <row r="81" spans="5:6">
      <c r="E81" s="136" t="s">
        <v>238</v>
      </c>
      <c r="F81" s="123"/>
    </row>
    <row r="82" spans="5:6">
      <c r="E82" s="124" t="s">
        <v>202</v>
      </c>
      <c r="F82" s="125" t="s">
        <v>201</v>
      </c>
    </row>
    <row r="83" spans="5:6">
      <c r="E83" s="139" t="s">
        <v>95</v>
      </c>
      <c r="F83" s="140">
        <v>2</v>
      </c>
    </row>
    <row r="84" spans="5:6">
      <c r="E84" s="141" t="s">
        <v>59</v>
      </c>
      <c r="F84" s="142">
        <v>2</v>
      </c>
    </row>
    <row r="85" spans="5:6">
      <c r="E85" s="139" t="s">
        <v>155</v>
      </c>
      <c r="F85" s="140">
        <v>2</v>
      </c>
    </row>
    <row r="86" spans="5:6">
      <c r="E86" s="108" t="s">
        <v>57</v>
      </c>
      <c r="F86" s="107">
        <v>1</v>
      </c>
    </row>
    <row r="87" spans="5:6">
      <c r="E87" s="141" t="s">
        <v>44</v>
      </c>
      <c r="F87" s="142">
        <v>1</v>
      </c>
    </row>
    <row r="88" spans="5:6">
      <c r="E88" s="139" t="s">
        <v>94</v>
      </c>
      <c r="F88" s="140">
        <v>1</v>
      </c>
    </row>
    <row r="89" spans="5:6">
      <c r="E89" s="141" t="s">
        <v>31</v>
      </c>
      <c r="F89" s="142">
        <v>1</v>
      </c>
    </row>
    <row r="90" spans="5:6">
      <c r="E90" s="139" t="s">
        <v>97</v>
      </c>
      <c r="F90" s="140">
        <v>10</v>
      </c>
    </row>
    <row r="91" spans="5:6">
      <c r="E91" s="108" t="s">
        <v>16</v>
      </c>
      <c r="F91" s="107">
        <v>4</v>
      </c>
    </row>
    <row r="92" spans="5:6">
      <c r="E92" s="108" t="s">
        <v>21</v>
      </c>
      <c r="F92" s="107">
        <v>1</v>
      </c>
    </row>
    <row r="93" spans="5:6">
      <c r="E93" s="108" t="s">
        <v>42</v>
      </c>
      <c r="F93" s="107">
        <v>2</v>
      </c>
    </row>
    <row r="94" spans="5:6">
      <c r="E94" s="108" t="s">
        <v>18</v>
      </c>
      <c r="F94" s="107">
        <v>1</v>
      </c>
    </row>
    <row r="95" spans="5:6">
      <c r="E95" s="141" t="s">
        <v>8</v>
      </c>
      <c r="F95" s="142">
        <v>2</v>
      </c>
    </row>
    <row r="96" spans="5:6">
      <c r="E96" s="110" t="s">
        <v>96</v>
      </c>
      <c r="F96" s="111">
        <v>1</v>
      </c>
    </row>
    <row r="97" spans="5:6">
      <c r="E97" s="108" t="s">
        <v>63</v>
      </c>
      <c r="F97" s="107">
        <v>1</v>
      </c>
    </row>
    <row r="98" spans="5:6">
      <c r="E98" s="126" t="s">
        <v>237</v>
      </c>
      <c r="F98" s="127">
        <v>16</v>
      </c>
    </row>
    <row r="100" spans="5:6">
      <c r="E100" s="135" t="s">
        <v>239</v>
      </c>
      <c r="F100" s="130"/>
    </row>
    <row r="101" spans="5:6">
      <c r="E101" s="131" t="s">
        <v>202</v>
      </c>
      <c r="F101" s="132" t="s">
        <v>201</v>
      </c>
    </row>
    <row r="102" spans="5:6">
      <c r="E102" s="143" t="s">
        <v>102</v>
      </c>
      <c r="F102" s="144">
        <v>1</v>
      </c>
    </row>
    <row r="103" spans="5:6">
      <c r="E103" s="141" t="s">
        <v>154</v>
      </c>
      <c r="F103" s="142">
        <v>1</v>
      </c>
    </row>
    <row r="104" spans="5:6">
      <c r="E104" s="143" t="s">
        <v>131</v>
      </c>
      <c r="F104" s="144">
        <v>2</v>
      </c>
    </row>
    <row r="105" spans="5:6">
      <c r="E105" s="141" t="s">
        <v>180</v>
      </c>
      <c r="F105" s="142">
        <v>2</v>
      </c>
    </row>
    <row r="106" spans="5:6">
      <c r="E106" s="143" t="s">
        <v>95</v>
      </c>
      <c r="F106" s="144">
        <v>2</v>
      </c>
    </row>
    <row r="107" spans="5:6">
      <c r="E107" s="108" t="s">
        <v>173</v>
      </c>
      <c r="F107" s="107">
        <v>1</v>
      </c>
    </row>
    <row r="108" spans="5:6">
      <c r="E108" s="141" t="s">
        <v>59</v>
      </c>
      <c r="F108" s="142">
        <v>1</v>
      </c>
    </row>
    <row r="109" spans="5:6">
      <c r="E109" s="143" t="s">
        <v>129</v>
      </c>
      <c r="F109" s="144">
        <v>1</v>
      </c>
    </row>
    <row r="110" spans="5:6">
      <c r="E110" s="141" t="s">
        <v>176</v>
      </c>
      <c r="F110" s="142">
        <v>1</v>
      </c>
    </row>
    <row r="111" spans="5:6">
      <c r="E111" s="143" t="s">
        <v>155</v>
      </c>
      <c r="F111" s="144">
        <v>1</v>
      </c>
    </row>
    <row r="112" spans="5:6">
      <c r="E112" s="141" t="s">
        <v>57</v>
      </c>
      <c r="F112" s="142">
        <v>1</v>
      </c>
    </row>
    <row r="113" spans="5:6">
      <c r="E113" s="143" t="s">
        <v>97</v>
      </c>
      <c r="F113" s="144">
        <v>4</v>
      </c>
    </row>
    <row r="114" spans="5:6">
      <c r="E114" s="108" t="s">
        <v>42</v>
      </c>
      <c r="F114" s="107">
        <v>2</v>
      </c>
    </row>
    <row r="115" spans="5:6">
      <c r="E115" s="141" t="s">
        <v>8</v>
      </c>
      <c r="F115" s="142">
        <v>2</v>
      </c>
    </row>
    <row r="116" spans="5:6">
      <c r="E116" s="143" t="s">
        <v>121</v>
      </c>
      <c r="F116" s="144">
        <v>6</v>
      </c>
    </row>
    <row r="117" spans="5:6">
      <c r="E117" s="141" t="s">
        <v>3</v>
      </c>
      <c r="F117" s="142">
        <v>6</v>
      </c>
    </row>
    <row r="118" spans="5:6">
      <c r="E118" s="112" t="s">
        <v>96</v>
      </c>
      <c r="F118" s="113">
        <v>1</v>
      </c>
    </row>
    <row r="119" spans="5:6">
      <c r="E119" s="108" t="s">
        <v>63</v>
      </c>
      <c r="F119" s="107">
        <v>1</v>
      </c>
    </row>
    <row r="120" spans="5:6">
      <c r="E120" s="133" t="s">
        <v>237</v>
      </c>
      <c r="F120" s="134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/>
  <dimension ref="A1:Q122"/>
  <sheetViews>
    <sheetView workbookViewId="0">
      <pane ySplit="1" topLeftCell="A2" activePane="bottomLeft" state="frozen"/>
      <selection pane="bottomLeft" activeCell="D139" sqref="D139"/>
    </sheetView>
  </sheetViews>
  <sheetFormatPr baseColWidth="10" defaultColWidth="8.83203125" defaultRowHeight="12" x14ac:dyDescent="0"/>
  <cols>
    <col min="1" max="1" width="17.33203125" bestFit="1" customWidth="1"/>
    <col min="2" max="2" width="15.83203125" bestFit="1" customWidth="1"/>
    <col min="3" max="3" width="3.83203125" hidden="1" customWidth="1"/>
    <col min="4" max="4" width="13.5" bestFit="1" customWidth="1"/>
    <col min="5" max="5" width="11.1640625" customWidth="1"/>
    <col min="6" max="6" width="8.1640625" style="2" hidden="1" customWidth="1"/>
    <col min="7" max="7" width="9.6640625" style="2" hidden="1" customWidth="1"/>
    <col min="8" max="8" width="10.5" style="2" hidden="1" customWidth="1"/>
    <col min="9" max="9" width="14.5" style="2" hidden="1" customWidth="1"/>
    <col min="10" max="10" width="23.5" style="2" bestFit="1" customWidth="1"/>
    <col min="11" max="11" width="9.33203125" style="1" hidden="1" customWidth="1"/>
    <col min="12" max="12" width="17.5" hidden="1" customWidth="1"/>
    <col min="13" max="13" width="10.6640625" style="3" hidden="1" customWidth="1"/>
    <col min="14" max="14" width="8.83203125" style="1"/>
    <col min="15" max="15" width="8.83203125" style="5"/>
  </cols>
  <sheetData>
    <row r="1" spans="1:17" ht="36">
      <c r="A1" s="21" t="s">
        <v>0</v>
      </c>
      <c r="B1" s="21" t="s">
        <v>93</v>
      </c>
      <c r="C1" s="21" t="s">
        <v>198</v>
      </c>
      <c r="D1" s="21" t="s">
        <v>2</v>
      </c>
      <c r="E1" s="100" t="s">
        <v>187</v>
      </c>
      <c r="F1" s="21" t="s">
        <v>156</v>
      </c>
      <c r="G1" s="21" t="s">
        <v>146</v>
      </c>
      <c r="H1" s="21" t="s">
        <v>147</v>
      </c>
      <c r="I1" s="21" t="s">
        <v>168</v>
      </c>
      <c r="J1" s="21" t="s">
        <v>70</v>
      </c>
      <c r="K1" s="21" t="s">
        <v>5</v>
      </c>
      <c r="L1" s="21" t="s">
        <v>6</v>
      </c>
      <c r="M1" s="22" t="s">
        <v>99</v>
      </c>
      <c r="N1" s="74" t="s">
        <v>199</v>
      </c>
      <c r="O1" s="74" t="s">
        <v>212</v>
      </c>
      <c r="P1" s="75" t="s">
        <v>224</v>
      </c>
      <c r="Q1" s="8"/>
    </row>
    <row r="2" spans="1:17" ht="12" customHeight="1">
      <c r="A2" s="62" t="s">
        <v>121</v>
      </c>
      <c r="B2" s="62" t="s">
        <v>3</v>
      </c>
      <c r="C2" s="62" t="s">
        <v>4</v>
      </c>
      <c r="D2" s="62" t="s">
        <v>9</v>
      </c>
      <c r="E2" s="63">
        <v>260</v>
      </c>
      <c r="F2" s="63" t="s">
        <v>141</v>
      </c>
      <c r="G2" s="63" t="s">
        <v>142</v>
      </c>
      <c r="H2" s="63" t="s">
        <v>79</v>
      </c>
      <c r="I2" s="64"/>
      <c r="J2" s="63" t="s">
        <v>71</v>
      </c>
      <c r="K2" s="65">
        <v>800</v>
      </c>
      <c r="L2" s="63" t="s">
        <v>7</v>
      </c>
      <c r="M2" s="63"/>
      <c r="N2" s="65">
        <f t="shared" ref="N2:N12" si="0">K2</f>
        <v>800</v>
      </c>
      <c r="O2" s="181" t="s">
        <v>190</v>
      </c>
      <c r="P2" s="67"/>
    </row>
    <row r="3" spans="1:17" ht="12" customHeight="1">
      <c r="A3" s="23" t="s">
        <v>97</v>
      </c>
      <c r="B3" s="23" t="s">
        <v>8</v>
      </c>
      <c r="C3" s="23" t="s">
        <v>4</v>
      </c>
      <c r="D3" s="23" t="s">
        <v>10</v>
      </c>
      <c r="E3" s="24">
        <v>65</v>
      </c>
      <c r="F3" s="24" t="s">
        <v>141</v>
      </c>
      <c r="G3" s="24" t="s">
        <v>142</v>
      </c>
      <c r="H3" s="24"/>
      <c r="I3" s="25" t="s">
        <v>73</v>
      </c>
      <c r="J3" s="24" t="s">
        <v>72</v>
      </c>
      <c r="K3" s="26">
        <v>1200</v>
      </c>
      <c r="L3" s="24" t="s">
        <v>11</v>
      </c>
      <c r="M3" s="24"/>
      <c r="N3" s="26">
        <f t="shared" si="0"/>
        <v>1200</v>
      </c>
      <c r="O3" s="181"/>
      <c r="P3" s="67"/>
    </row>
    <row r="4" spans="1:17" ht="12" customHeight="1">
      <c r="A4" s="23" t="s">
        <v>97</v>
      </c>
      <c r="B4" s="23" t="s">
        <v>8</v>
      </c>
      <c r="C4" s="23" t="s">
        <v>4</v>
      </c>
      <c r="D4" s="23" t="s">
        <v>10</v>
      </c>
      <c r="E4" s="24">
        <v>250</v>
      </c>
      <c r="F4" s="24" t="s">
        <v>141</v>
      </c>
      <c r="G4" s="24" t="s">
        <v>143</v>
      </c>
      <c r="H4" s="24"/>
      <c r="I4" s="25" t="s">
        <v>73</v>
      </c>
      <c r="J4" s="24" t="s">
        <v>72</v>
      </c>
      <c r="K4" s="26">
        <v>1200</v>
      </c>
      <c r="L4" s="24" t="s">
        <v>11</v>
      </c>
      <c r="M4" s="24"/>
      <c r="N4" s="26">
        <f t="shared" si="0"/>
        <v>1200</v>
      </c>
      <c r="O4" s="181"/>
      <c r="P4" s="67"/>
    </row>
    <row r="5" spans="1:17" ht="12" customHeight="1">
      <c r="A5" s="23" t="s">
        <v>95</v>
      </c>
      <c r="B5" s="23" t="s">
        <v>12</v>
      </c>
      <c r="C5" s="23" t="s">
        <v>4</v>
      </c>
      <c r="D5" s="23" t="s">
        <v>13</v>
      </c>
      <c r="E5" s="24">
        <v>58</v>
      </c>
      <c r="F5" s="24" t="s">
        <v>141</v>
      </c>
      <c r="G5" s="24" t="s">
        <v>142</v>
      </c>
      <c r="H5" s="24"/>
      <c r="I5" s="25"/>
      <c r="J5" s="24" t="s">
        <v>71</v>
      </c>
      <c r="K5" s="26">
        <v>1200</v>
      </c>
      <c r="L5" s="24" t="s">
        <v>11</v>
      </c>
      <c r="M5" s="24" t="s">
        <v>74</v>
      </c>
      <c r="N5" s="26">
        <f t="shared" si="0"/>
        <v>1200</v>
      </c>
      <c r="O5" s="181"/>
      <c r="P5" s="67"/>
    </row>
    <row r="6" spans="1:17" ht="12" customHeight="1">
      <c r="A6" s="23" t="s">
        <v>95</v>
      </c>
      <c r="B6" s="23" t="s">
        <v>12</v>
      </c>
      <c r="C6" s="23" t="s">
        <v>4</v>
      </c>
      <c r="D6" s="23" t="s">
        <v>13</v>
      </c>
      <c r="E6" s="24">
        <v>110</v>
      </c>
      <c r="F6" s="24" t="s">
        <v>141</v>
      </c>
      <c r="G6" s="24" t="s">
        <v>142</v>
      </c>
      <c r="H6" s="24"/>
      <c r="I6" s="25"/>
      <c r="J6" s="24" t="s">
        <v>71</v>
      </c>
      <c r="K6" s="26">
        <v>1200</v>
      </c>
      <c r="L6" s="24" t="s">
        <v>11</v>
      </c>
      <c r="M6" s="24" t="s">
        <v>74</v>
      </c>
      <c r="N6" s="26">
        <f t="shared" si="0"/>
        <v>1200</v>
      </c>
      <c r="O6" s="181"/>
      <c r="P6" s="67"/>
    </row>
    <row r="7" spans="1:17" ht="12" customHeight="1">
      <c r="A7" s="23" t="s">
        <v>95</v>
      </c>
      <c r="B7" s="23" t="s">
        <v>12</v>
      </c>
      <c r="C7" s="23" t="s">
        <v>4</v>
      </c>
      <c r="D7" s="23" t="s">
        <v>13</v>
      </c>
      <c r="E7" s="24">
        <v>21</v>
      </c>
      <c r="F7" s="24" t="s">
        <v>141</v>
      </c>
      <c r="G7" s="24" t="s">
        <v>142</v>
      </c>
      <c r="H7" s="24"/>
      <c r="I7" s="25"/>
      <c r="J7" s="24" t="s">
        <v>71</v>
      </c>
      <c r="K7" s="26">
        <v>1200</v>
      </c>
      <c r="L7" s="24" t="s">
        <v>11</v>
      </c>
      <c r="M7" s="24" t="s">
        <v>74</v>
      </c>
      <c r="N7" s="26">
        <f t="shared" si="0"/>
        <v>1200</v>
      </c>
      <c r="O7" s="181"/>
      <c r="P7" s="67"/>
    </row>
    <row r="8" spans="1:17" ht="12" customHeight="1">
      <c r="A8" s="23" t="s">
        <v>95</v>
      </c>
      <c r="B8" s="23" t="s">
        <v>12</v>
      </c>
      <c r="C8" s="23" t="s">
        <v>4</v>
      </c>
      <c r="D8" s="23" t="s">
        <v>13</v>
      </c>
      <c r="E8" s="24">
        <v>51</v>
      </c>
      <c r="F8" s="24" t="s">
        <v>141</v>
      </c>
      <c r="G8" s="24" t="s">
        <v>142</v>
      </c>
      <c r="H8" s="24"/>
      <c r="I8" s="25"/>
      <c r="J8" s="24" t="s">
        <v>71</v>
      </c>
      <c r="K8" s="26">
        <v>1200</v>
      </c>
      <c r="L8" s="24" t="s">
        <v>11</v>
      </c>
      <c r="M8" s="24" t="s">
        <v>74</v>
      </c>
      <c r="N8" s="26">
        <f t="shared" si="0"/>
        <v>1200</v>
      </c>
      <c r="O8" s="181"/>
      <c r="P8" s="67"/>
    </row>
    <row r="9" spans="1:17" ht="12" customHeight="1">
      <c r="A9" s="23" t="s">
        <v>95</v>
      </c>
      <c r="B9" s="23" t="s">
        <v>12</v>
      </c>
      <c r="C9" s="23" t="s">
        <v>4</v>
      </c>
      <c r="D9" s="23" t="s">
        <v>14</v>
      </c>
      <c r="E9" s="24">
        <v>150</v>
      </c>
      <c r="F9" s="24" t="s">
        <v>141</v>
      </c>
      <c r="G9" s="24" t="s">
        <v>85</v>
      </c>
      <c r="H9" s="24" t="s">
        <v>141</v>
      </c>
      <c r="I9" s="25" t="s">
        <v>77</v>
      </c>
      <c r="J9" s="24" t="s">
        <v>75</v>
      </c>
      <c r="K9" s="26">
        <v>1500</v>
      </c>
      <c r="L9" s="24" t="s">
        <v>15</v>
      </c>
      <c r="M9" s="24" t="s">
        <v>76</v>
      </c>
      <c r="N9" s="26">
        <f t="shared" si="0"/>
        <v>1500</v>
      </c>
      <c r="O9" s="181"/>
      <c r="P9" s="67"/>
    </row>
    <row r="10" spans="1:17" ht="12" customHeight="1">
      <c r="A10" s="23" t="s">
        <v>97</v>
      </c>
      <c r="B10" s="23" t="s">
        <v>16</v>
      </c>
      <c r="C10" s="23" t="s">
        <v>4</v>
      </c>
      <c r="D10" s="23" t="s">
        <v>17</v>
      </c>
      <c r="E10" s="24">
        <v>27</v>
      </c>
      <c r="F10" s="24" t="s">
        <v>141</v>
      </c>
      <c r="G10" s="24" t="s">
        <v>80</v>
      </c>
      <c r="H10" s="24" t="s">
        <v>142</v>
      </c>
      <c r="I10" s="25"/>
      <c r="J10" s="24" t="s">
        <v>71</v>
      </c>
      <c r="K10" s="26">
        <v>1500</v>
      </c>
      <c r="L10" s="24" t="s">
        <v>15</v>
      </c>
      <c r="M10" s="24"/>
      <c r="N10" s="26">
        <f t="shared" si="0"/>
        <v>1500</v>
      </c>
      <c r="O10" s="181"/>
      <c r="P10" s="67"/>
    </row>
    <row r="11" spans="1:17" ht="12" customHeight="1">
      <c r="A11" s="23" t="s">
        <v>97</v>
      </c>
      <c r="B11" s="23" t="s">
        <v>16</v>
      </c>
      <c r="C11" s="23" t="s">
        <v>4</v>
      </c>
      <c r="D11" s="23" t="s">
        <v>17</v>
      </c>
      <c r="E11" s="24">
        <v>14</v>
      </c>
      <c r="F11" s="24" t="s">
        <v>141</v>
      </c>
      <c r="G11" s="24" t="s">
        <v>80</v>
      </c>
      <c r="H11" s="24" t="s">
        <v>142</v>
      </c>
      <c r="I11" s="25"/>
      <c r="J11" s="24" t="s">
        <v>71</v>
      </c>
      <c r="K11" s="26">
        <v>1500</v>
      </c>
      <c r="L11" s="24" t="s">
        <v>15</v>
      </c>
      <c r="M11" s="24"/>
      <c r="N11" s="26">
        <f t="shared" si="0"/>
        <v>1500</v>
      </c>
      <c r="O11" s="181"/>
      <c r="P11" s="67"/>
    </row>
    <row r="12" spans="1:17" ht="12" customHeight="1">
      <c r="A12" s="23" t="s">
        <v>97</v>
      </c>
      <c r="B12" s="23" t="s">
        <v>16</v>
      </c>
      <c r="C12" s="23" t="s">
        <v>4</v>
      </c>
      <c r="D12" s="23" t="s">
        <v>17</v>
      </c>
      <c r="E12" s="24">
        <v>31</v>
      </c>
      <c r="F12" s="24" t="s">
        <v>141</v>
      </c>
      <c r="G12" s="24" t="s">
        <v>80</v>
      </c>
      <c r="H12" s="24" t="s">
        <v>142</v>
      </c>
      <c r="I12" s="25"/>
      <c r="J12" s="24" t="s">
        <v>71</v>
      </c>
      <c r="K12" s="26">
        <v>1500</v>
      </c>
      <c r="L12" s="24" t="s">
        <v>15</v>
      </c>
      <c r="M12" s="24"/>
      <c r="N12" s="26">
        <f t="shared" si="0"/>
        <v>1500</v>
      </c>
      <c r="O12" s="181"/>
      <c r="P12" s="67"/>
    </row>
    <row r="13" spans="1:17" ht="12" customHeight="1">
      <c r="A13" s="23" t="s">
        <v>97</v>
      </c>
      <c r="B13" s="23" t="s">
        <v>18</v>
      </c>
      <c r="C13" s="23" t="s">
        <v>4</v>
      </c>
      <c r="D13" s="23" t="s">
        <v>19</v>
      </c>
      <c r="E13" s="24">
        <v>15</v>
      </c>
      <c r="F13" s="24" t="s">
        <v>141</v>
      </c>
      <c r="G13" s="24" t="s">
        <v>142</v>
      </c>
      <c r="H13" s="24" t="s">
        <v>141</v>
      </c>
      <c r="I13" s="25"/>
      <c r="J13" s="24" t="s">
        <v>75</v>
      </c>
      <c r="K13" s="26">
        <v>1938</v>
      </c>
      <c r="L13" s="24" t="s">
        <v>20</v>
      </c>
      <c r="M13" s="24" t="s">
        <v>78</v>
      </c>
      <c r="N13" s="26">
        <v>1550</v>
      </c>
      <c r="O13" s="181"/>
      <c r="P13" s="67"/>
    </row>
    <row r="14" spans="1:17" ht="12" customHeight="1">
      <c r="A14" s="23" t="s">
        <v>97</v>
      </c>
      <c r="B14" s="23" t="s">
        <v>21</v>
      </c>
      <c r="C14" s="23" t="s">
        <v>4</v>
      </c>
      <c r="D14" s="23" t="s">
        <v>22</v>
      </c>
      <c r="E14" s="24">
        <v>204</v>
      </c>
      <c r="F14" s="24" t="s">
        <v>141</v>
      </c>
      <c r="G14" s="24" t="s">
        <v>142</v>
      </c>
      <c r="H14" s="24" t="s">
        <v>141</v>
      </c>
      <c r="I14" s="25"/>
      <c r="J14" s="24" t="s">
        <v>75</v>
      </c>
      <c r="K14" s="26">
        <v>2000</v>
      </c>
      <c r="L14" s="24" t="s">
        <v>11</v>
      </c>
      <c r="M14" s="24"/>
      <c r="N14" s="26">
        <f>K14</f>
        <v>2000</v>
      </c>
      <c r="O14" s="181"/>
      <c r="P14" s="67"/>
    </row>
    <row r="15" spans="1:17" ht="12" customHeight="1">
      <c r="A15" s="23" t="s">
        <v>97</v>
      </c>
      <c r="B15" s="23" t="s">
        <v>21</v>
      </c>
      <c r="C15" s="23" t="s">
        <v>4</v>
      </c>
      <c r="D15" s="23" t="s">
        <v>22</v>
      </c>
      <c r="E15" s="24">
        <v>66</v>
      </c>
      <c r="F15" s="24" t="s">
        <v>141</v>
      </c>
      <c r="G15" s="24" t="s">
        <v>142</v>
      </c>
      <c r="H15" s="24" t="s">
        <v>141</v>
      </c>
      <c r="I15" s="25"/>
      <c r="J15" s="24" t="s">
        <v>75</v>
      </c>
      <c r="K15" s="26">
        <v>2000</v>
      </c>
      <c r="L15" s="24" t="s">
        <v>11</v>
      </c>
      <c r="M15" s="24"/>
      <c r="N15" s="26">
        <f>K15</f>
        <v>2000</v>
      </c>
      <c r="O15" s="181"/>
      <c r="P15" s="67"/>
    </row>
    <row r="16" spans="1:17" ht="12" customHeight="1">
      <c r="A16" s="23" t="s">
        <v>97</v>
      </c>
      <c r="B16" s="23" t="s">
        <v>21</v>
      </c>
      <c r="C16" s="23" t="s">
        <v>4</v>
      </c>
      <c r="D16" s="23" t="s">
        <v>22</v>
      </c>
      <c r="E16" s="24">
        <v>20</v>
      </c>
      <c r="F16" s="24" t="s">
        <v>141</v>
      </c>
      <c r="G16" s="24" t="s">
        <v>142</v>
      </c>
      <c r="H16" s="24" t="s">
        <v>141</v>
      </c>
      <c r="I16" s="25"/>
      <c r="J16" s="24" t="s">
        <v>75</v>
      </c>
      <c r="K16" s="26">
        <v>2000</v>
      </c>
      <c r="L16" s="24" t="s">
        <v>11</v>
      </c>
      <c r="M16" s="24"/>
      <c r="N16" s="26">
        <f>K16</f>
        <v>2000</v>
      </c>
      <c r="O16" s="181"/>
      <c r="P16" s="67"/>
    </row>
    <row r="17" spans="1:16" ht="12" customHeight="1">
      <c r="A17" s="23" t="s">
        <v>97</v>
      </c>
      <c r="B17" s="23" t="s">
        <v>8</v>
      </c>
      <c r="C17" s="23" t="s">
        <v>4</v>
      </c>
      <c r="D17" s="23" t="s">
        <v>23</v>
      </c>
      <c r="E17" s="24">
        <v>16</v>
      </c>
      <c r="F17" s="24" t="s">
        <v>141</v>
      </c>
      <c r="G17" s="24" t="s">
        <v>142</v>
      </c>
      <c r="H17" s="24" t="s">
        <v>141</v>
      </c>
      <c r="I17" s="25"/>
      <c r="J17" s="24" t="s">
        <v>71</v>
      </c>
      <c r="K17" s="26">
        <v>1804</v>
      </c>
      <c r="L17" s="24" t="s">
        <v>24</v>
      </c>
      <c r="M17" s="24"/>
      <c r="N17" s="26">
        <v>1353</v>
      </c>
      <c r="O17" s="181"/>
      <c r="P17" s="67"/>
    </row>
    <row r="18" spans="1:16" ht="12" customHeight="1">
      <c r="A18" s="23" t="s">
        <v>97</v>
      </c>
      <c r="B18" s="23" t="s">
        <v>18</v>
      </c>
      <c r="C18" s="23" t="s">
        <v>4</v>
      </c>
      <c r="D18" s="23" t="s">
        <v>19</v>
      </c>
      <c r="E18" s="24">
        <v>26</v>
      </c>
      <c r="F18" s="24" t="s">
        <v>141</v>
      </c>
      <c r="G18" s="24" t="s">
        <v>142</v>
      </c>
      <c r="H18" s="24"/>
      <c r="I18" s="25"/>
      <c r="J18" s="24" t="s">
        <v>75</v>
      </c>
      <c r="K18" s="26">
        <v>2990</v>
      </c>
      <c r="L18" s="24" t="s">
        <v>25</v>
      </c>
      <c r="M18" s="24"/>
      <c r="N18" s="26">
        <f>K18</f>
        <v>2990</v>
      </c>
      <c r="O18" s="181"/>
      <c r="P18" s="67"/>
    </row>
    <row r="19" spans="1:16" ht="12" customHeight="1">
      <c r="A19" s="23" t="s">
        <v>97</v>
      </c>
      <c r="B19" s="23" t="s">
        <v>18</v>
      </c>
      <c r="C19" s="23" t="s">
        <v>4</v>
      </c>
      <c r="D19" s="23" t="s">
        <v>19</v>
      </c>
      <c r="E19" s="24">
        <v>15</v>
      </c>
      <c r="F19" s="24" t="s">
        <v>141</v>
      </c>
      <c r="G19" s="24" t="s">
        <v>142</v>
      </c>
      <c r="H19" s="24"/>
      <c r="I19" s="25"/>
      <c r="J19" s="24" t="s">
        <v>75</v>
      </c>
      <c r="K19" s="26">
        <v>2990</v>
      </c>
      <c r="L19" s="24" t="s">
        <v>25</v>
      </c>
      <c r="M19" s="24"/>
      <c r="N19" s="26">
        <f>K19</f>
        <v>2990</v>
      </c>
      <c r="O19" s="181"/>
      <c r="P19" s="67"/>
    </row>
    <row r="20" spans="1:16" ht="12" customHeight="1">
      <c r="A20" s="23" t="s">
        <v>97</v>
      </c>
      <c r="B20" s="23" t="s">
        <v>18</v>
      </c>
      <c r="C20" s="23" t="s">
        <v>4</v>
      </c>
      <c r="D20" s="23" t="s">
        <v>19</v>
      </c>
      <c r="E20" s="24">
        <v>11</v>
      </c>
      <c r="F20" s="24" t="s">
        <v>141</v>
      </c>
      <c r="G20" s="24" t="s">
        <v>142</v>
      </c>
      <c r="H20" s="24"/>
      <c r="I20" s="25"/>
      <c r="J20" s="24" t="s">
        <v>75</v>
      </c>
      <c r="K20" s="26">
        <v>2990</v>
      </c>
      <c r="L20" s="24" t="s">
        <v>25</v>
      </c>
      <c r="M20" s="24"/>
      <c r="N20" s="26">
        <f>K20</f>
        <v>2990</v>
      </c>
      <c r="O20" s="181"/>
      <c r="P20" s="67"/>
    </row>
    <row r="21" spans="1:16" ht="12" customHeight="1">
      <c r="A21" s="23" t="s">
        <v>97</v>
      </c>
      <c r="B21" s="23" t="s">
        <v>18</v>
      </c>
      <c r="C21" s="23" t="s">
        <v>4</v>
      </c>
      <c r="D21" s="23" t="s">
        <v>19</v>
      </c>
      <c r="E21" s="24">
        <v>30</v>
      </c>
      <c r="F21" s="24" t="s">
        <v>141</v>
      </c>
      <c r="G21" s="24" t="s">
        <v>142</v>
      </c>
      <c r="H21" s="24"/>
      <c r="I21" s="25"/>
      <c r="J21" s="24" t="s">
        <v>75</v>
      </c>
      <c r="K21" s="26">
        <v>2990</v>
      </c>
      <c r="L21" s="24" t="s">
        <v>25</v>
      </c>
      <c r="M21" s="24"/>
      <c r="N21" s="26">
        <f>K21</f>
        <v>2990</v>
      </c>
      <c r="O21" s="181"/>
      <c r="P21" s="67"/>
    </row>
    <row r="22" spans="1:16" ht="12" customHeight="1">
      <c r="A22" s="23" t="s">
        <v>97</v>
      </c>
      <c r="B22" s="23" t="s">
        <v>16</v>
      </c>
      <c r="C22" s="23" t="s">
        <v>4</v>
      </c>
      <c r="D22" s="23" t="s">
        <v>26</v>
      </c>
      <c r="E22" s="24">
        <v>126</v>
      </c>
      <c r="F22" s="24" t="s">
        <v>141</v>
      </c>
      <c r="G22" s="24" t="s">
        <v>142</v>
      </c>
      <c r="H22" s="24" t="s">
        <v>80</v>
      </c>
      <c r="I22" s="25"/>
      <c r="J22" s="24" t="s">
        <v>81</v>
      </c>
      <c r="K22" s="26">
        <v>3000</v>
      </c>
      <c r="L22" s="24" t="s">
        <v>11</v>
      </c>
      <c r="M22" s="24"/>
      <c r="N22" s="26">
        <f>K22</f>
        <v>3000</v>
      </c>
      <c r="O22" s="181"/>
      <c r="P22" s="67"/>
    </row>
    <row r="23" spans="1:16" ht="12" customHeight="1">
      <c r="A23" s="23" t="s">
        <v>97</v>
      </c>
      <c r="B23" s="23" t="s">
        <v>21</v>
      </c>
      <c r="C23" s="23" t="s">
        <v>4</v>
      </c>
      <c r="D23" s="23" t="s">
        <v>27</v>
      </c>
      <c r="E23" s="24">
        <v>12</v>
      </c>
      <c r="F23" s="24" t="s">
        <v>141</v>
      </c>
      <c r="G23" s="24" t="s">
        <v>142</v>
      </c>
      <c r="H23" s="24"/>
      <c r="I23" s="25"/>
      <c r="J23" s="24" t="s">
        <v>71</v>
      </c>
      <c r="K23" s="26">
        <v>2500</v>
      </c>
      <c r="L23" s="24" t="s">
        <v>68</v>
      </c>
      <c r="M23" s="24" t="s">
        <v>82</v>
      </c>
      <c r="N23" s="26">
        <f>(K23/E23)*12</f>
        <v>2500</v>
      </c>
      <c r="O23" s="181"/>
      <c r="P23" s="67"/>
    </row>
    <row r="24" spans="1:16" ht="12" customHeight="1">
      <c r="A24" s="23" t="s">
        <v>97</v>
      </c>
      <c r="B24" s="23" t="s">
        <v>8</v>
      </c>
      <c r="C24" s="23" t="s">
        <v>4</v>
      </c>
      <c r="D24" s="23" t="s">
        <v>23</v>
      </c>
      <c r="E24" s="24">
        <v>20</v>
      </c>
      <c r="F24" s="24" t="s">
        <v>141</v>
      </c>
      <c r="G24" s="24" t="s">
        <v>142</v>
      </c>
      <c r="H24" s="24" t="s">
        <v>141</v>
      </c>
      <c r="I24" s="25" t="s">
        <v>83</v>
      </c>
      <c r="J24" s="24" t="s">
        <v>71</v>
      </c>
      <c r="K24" s="26">
        <v>3860</v>
      </c>
      <c r="L24" s="24" t="s">
        <v>24</v>
      </c>
      <c r="M24" s="24"/>
      <c r="N24" s="26">
        <f>(K24/E24)*12</f>
        <v>2316</v>
      </c>
      <c r="O24" s="181"/>
      <c r="P24" s="67"/>
    </row>
    <row r="25" spans="1:16" ht="12" customHeight="1">
      <c r="A25" s="23" t="s">
        <v>97</v>
      </c>
      <c r="B25" s="23" t="s">
        <v>8</v>
      </c>
      <c r="C25" s="23" t="s">
        <v>4</v>
      </c>
      <c r="D25" s="23" t="s">
        <v>23</v>
      </c>
      <c r="E25" s="24">
        <v>22</v>
      </c>
      <c r="F25" s="24" t="s">
        <v>141</v>
      </c>
      <c r="G25" s="24" t="s">
        <v>142</v>
      </c>
      <c r="H25" s="24" t="s">
        <v>141</v>
      </c>
      <c r="I25" s="25" t="s">
        <v>83</v>
      </c>
      <c r="J25" s="24" t="s">
        <v>71</v>
      </c>
      <c r="K25" s="26">
        <v>4517</v>
      </c>
      <c r="L25" s="24" t="s">
        <v>24</v>
      </c>
      <c r="M25" s="24"/>
      <c r="N25" s="26">
        <f>(K25/E25)*12</f>
        <v>2463.818181818182</v>
      </c>
      <c r="O25" s="181"/>
      <c r="P25" s="67"/>
    </row>
    <row r="26" spans="1:16" ht="12" customHeight="1">
      <c r="A26" s="23" t="s">
        <v>97</v>
      </c>
      <c r="B26" s="23" t="s">
        <v>8</v>
      </c>
      <c r="C26" s="23" t="s">
        <v>4</v>
      </c>
      <c r="D26" s="23" t="s">
        <v>23</v>
      </c>
      <c r="E26" s="24">
        <v>24</v>
      </c>
      <c r="F26" s="24" t="s">
        <v>141</v>
      </c>
      <c r="G26" s="24" t="s">
        <v>142</v>
      </c>
      <c r="H26" s="24" t="s">
        <v>141</v>
      </c>
      <c r="I26" s="25" t="s">
        <v>83</v>
      </c>
      <c r="J26" s="24" t="s">
        <v>71</v>
      </c>
      <c r="K26" s="26">
        <v>4667</v>
      </c>
      <c r="L26" s="24" t="s">
        <v>24</v>
      </c>
      <c r="M26" s="24"/>
      <c r="N26" s="26">
        <f>(K26/E26)*12</f>
        <v>2333.5</v>
      </c>
      <c r="O26" s="181"/>
      <c r="P26" s="67"/>
    </row>
    <row r="27" spans="1:16" ht="12" customHeight="1">
      <c r="A27" s="23" t="s">
        <v>95</v>
      </c>
      <c r="B27" s="23" t="s">
        <v>28</v>
      </c>
      <c r="C27" s="23" t="s">
        <v>4</v>
      </c>
      <c r="D27" s="23" t="s">
        <v>29</v>
      </c>
      <c r="E27" s="24">
        <v>200</v>
      </c>
      <c r="F27" s="24" t="s">
        <v>141</v>
      </c>
      <c r="G27" s="24" t="s">
        <v>142</v>
      </c>
      <c r="H27" s="24" t="s">
        <v>141</v>
      </c>
      <c r="I27" s="25"/>
      <c r="J27" s="24" t="s">
        <v>75</v>
      </c>
      <c r="K27" s="26">
        <v>4000</v>
      </c>
      <c r="L27" s="24" t="s">
        <v>30</v>
      </c>
      <c r="M27" s="24"/>
      <c r="N27" s="26">
        <v>4000</v>
      </c>
      <c r="O27" s="181"/>
      <c r="P27" s="67"/>
    </row>
    <row r="28" spans="1:16" ht="12" customHeight="1">
      <c r="A28" s="23" t="s">
        <v>94</v>
      </c>
      <c r="B28" s="23" t="s">
        <v>31</v>
      </c>
      <c r="C28" s="23" t="s">
        <v>4</v>
      </c>
      <c r="D28" s="23" t="s">
        <v>32</v>
      </c>
      <c r="E28" s="24">
        <v>58</v>
      </c>
      <c r="F28" s="24" t="s">
        <v>141</v>
      </c>
      <c r="G28" s="24" t="s">
        <v>142</v>
      </c>
      <c r="H28" s="24"/>
      <c r="I28" s="25"/>
      <c r="J28" s="27" t="s">
        <v>162</v>
      </c>
      <c r="K28" s="26">
        <v>5000</v>
      </c>
      <c r="L28" s="24" t="s">
        <v>33</v>
      </c>
      <c r="M28" s="24"/>
      <c r="N28" s="26">
        <f>(K28/E28)*12</f>
        <v>1034.4827586206898</v>
      </c>
      <c r="O28" s="181"/>
      <c r="P28" s="67"/>
    </row>
    <row r="29" spans="1:16" ht="12" customHeight="1">
      <c r="A29" s="23" t="s">
        <v>95</v>
      </c>
      <c r="B29" s="23" t="s">
        <v>12</v>
      </c>
      <c r="C29" s="23" t="s">
        <v>4</v>
      </c>
      <c r="D29" s="23" t="s">
        <v>34</v>
      </c>
      <c r="E29" s="24">
        <v>31</v>
      </c>
      <c r="F29" s="24" t="s">
        <v>141</v>
      </c>
      <c r="G29" s="24" t="s">
        <v>142</v>
      </c>
      <c r="H29" s="24" t="s">
        <v>141</v>
      </c>
      <c r="I29" s="25"/>
      <c r="J29" s="24" t="s">
        <v>75</v>
      </c>
      <c r="K29" s="26">
        <v>5117</v>
      </c>
      <c r="L29" s="24" t="s">
        <v>35</v>
      </c>
      <c r="M29" s="24"/>
      <c r="N29" s="26">
        <f>(K29/E29)*12</f>
        <v>1980.7741935483871</v>
      </c>
      <c r="O29" s="181"/>
      <c r="P29" s="67"/>
    </row>
    <row r="30" spans="1:16" ht="12" customHeight="1">
      <c r="A30" s="23" t="s">
        <v>97</v>
      </c>
      <c r="B30" s="23" t="s">
        <v>16</v>
      </c>
      <c r="C30" s="23" t="s">
        <v>4</v>
      </c>
      <c r="D30" s="23" t="s">
        <v>17</v>
      </c>
      <c r="E30" s="24">
        <v>70</v>
      </c>
      <c r="F30" s="24" t="s">
        <v>141</v>
      </c>
      <c r="G30" s="24" t="s">
        <v>142</v>
      </c>
      <c r="H30" s="24" t="s">
        <v>80</v>
      </c>
      <c r="I30" s="25"/>
      <c r="J30" s="24" t="s">
        <v>75</v>
      </c>
      <c r="K30" s="26">
        <v>4000</v>
      </c>
      <c r="L30" s="24" t="s">
        <v>36</v>
      </c>
      <c r="M30" s="24" t="s">
        <v>84</v>
      </c>
      <c r="N30" s="26">
        <v>4000</v>
      </c>
      <c r="O30" s="181"/>
      <c r="P30" s="67"/>
    </row>
    <row r="31" spans="1:16" ht="12" customHeight="1">
      <c r="A31" s="23" t="s">
        <v>97</v>
      </c>
      <c r="B31" s="23" t="s">
        <v>21</v>
      </c>
      <c r="C31" s="23" t="s">
        <v>4</v>
      </c>
      <c r="D31" s="23" t="s">
        <v>27</v>
      </c>
      <c r="E31" s="24">
        <v>22</v>
      </c>
      <c r="F31" s="24" t="s">
        <v>141</v>
      </c>
      <c r="G31" s="24" t="s">
        <v>142</v>
      </c>
      <c r="H31" s="24"/>
      <c r="I31" s="25"/>
      <c r="J31" s="24" t="s">
        <v>71</v>
      </c>
      <c r="K31" s="26">
        <v>6000</v>
      </c>
      <c r="L31" s="24" t="s">
        <v>37</v>
      </c>
      <c r="M31" s="24"/>
      <c r="N31" s="26">
        <f t="shared" ref="N31:N45" si="1">(K31/E31)*12</f>
        <v>3272.727272727273</v>
      </c>
      <c r="O31" s="181"/>
      <c r="P31" s="67"/>
    </row>
    <row r="32" spans="1:16" ht="12" customHeight="1">
      <c r="A32" s="23" t="s">
        <v>94</v>
      </c>
      <c r="B32" s="23" t="s">
        <v>31</v>
      </c>
      <c r="C32" s="23" t="s">
        <v>4</v>
      </c>
      <c r="D32" s="23" t="s">
        <v>38</v>
      </c>
      <c r="E32" s="24">
        <v>27</v>
      </c>
      <c r="F32" s="24" t="s">
        <v>141</v>
      </c>
      <c r="G32" s="24" t="s">
        <v>142</v>
      </c>
      <c r="H32" s="24" t="s">
        <v>80</v>
      </c>
      <c r="I32" s="25"/>
      <c r="J32" s="24" t="s">
        <v>75</v>
      </c>
      <c r="K32" s="26">
        <v>6178</v>
      </c>
      <c r="L32" s="24" t="s">
        <v>20</v>
      </c>
      <c r="M32" s="24"/>
      <c r="N32" s="26">
        <f t="shared" si="1"/>
        <v>2745.7777777777778</v>
      </c>
      <c r="O32" s="181"/>
      <c r="P32" s="67"/>
    </row>
    <row r="33" spans="1:17" ht="12" customHeight="1">
      <c r="A33" s="23" t="s">
        <v>97</v>
      </c>
      <c r="B33" s="23" t="s">
        <v>39</v>
      </c>
      <c r="C33" s="23" t="s">
        <v>4</v>
      </c>
      <c r="D33" s="23" t="s">
        <v>40</v>
      </c>
      <c r="E33" s="24">
        <v>36</v>
      </c>
      <c r="F33" s="24" t="s">
        <v>141</v>
      </c>
      <c r="G33" s="24" t="s">
        <v>80</v>
      </c>
      <c r="H33" s="24" t="s">
        <v>141</v>
      </c>
      <c r="I33" s="25" t="s">
        <v>77</v>
      </c>
      <c r="J33" s="24" t="s">
        <v>75</v>
      </c>
      <c r="K33" s="26">
        <v>8000</v>
      </c>
      <c r="L33" s="24" t="s">
        <v>41</v>
      </c>
      <c r="M33" s="24"/>
      <c r="N33" s="26">
        <f t="shared" si="1"/>
        <v>2666.666666666667</v>
      </c>
      <c r="O33" s="181"/>
      <c r="P33" s="67"/>
    </row>
    <row r="34" spans="1:17" ht="12" customHeight="1">
      <c r="A34" s="23" t="s">
        <v>97</v>
      </c>
      <c r="B34" s="23" t="s">
        <v>18</v>
      </c>
      <c r="C34" s="23" t="s">
        <v>4</v>
      </c>
      <c r="D34" s="23" t="s">
        <v>19</v>
      </c>
      <c r="E34" s="24">
        <v>73</v>
      </c>
      <c r="F34" s="24" t="s">
        <v>141</v>
      </c>
      <c r="G34" s="24" t="s">
        <v>144</v>
      </c>
      <c r="H34" s="24" t="s">
        <v>141</v>
      </c>
      <c r="I34" s="25"/>
      <c r="J34" s="24" t="s">
        <v>72</v>
      </c>
      <c r="K34" s="26">
        <v>9125</v>
      </c>
      <c r="L34" s="24" t="s">
        <v>20</v>
      </c>
      <c r="M34" s="24" t="s">
        <v>86</v>
      </c>
      <c r="N34" s="26">
        <f t="shared" si="1"/>
        <v>1500</v>
      </c>
      <c r="O34" s="181"/>
      <c r="P34" s="67"/>
    </row>
    <row r="35" spans="1:17" ht="12" customHeight="1">
      <c r="A35" s="23" t="s">
        <v>97</v>
      </c>
      <c r="B35" s="23" t="s">
        <v>42</v>
      </c>
      <c r="C35" s="23" t="s">
        <v>4</v>
      </c>
      <c r="D35" s="23" t="s">
        <v>43</v>
      </c>
      <c r="E35" s="24">
        <v>58</v>
      </c>
      <c r="F35" s="24" t="s">
        <v>141</v>
      </c>
      <c r="G35" s="24" t="s">
        <v>142</v>
      </c>
      <c r="H35" s="24" t="s">
        <v>80</v>
      </c>
      <c r="I35" s="25" t="s">
        <v>87</v>
      </c>
      <c r="J35" s="24" t="s">
        <v>72</v>
      </c>
      <c r="K35" s="26">
        <v>10000</v>
      </c>
      <c r="L35" s="24" t="s">
        <v>41</v>
      </c>
      <c r="M35" s="24"/>
      <c r="N35" s="26">
        <f t="shared" si="1"/>
        <v>2068.9655172413795</v>
      </c>
      <c r="O35" s="181"/>
      <c r="P35" s="67"/>
    </row>
    <row r="36" spans="1:17" ht="12" customHeight="1">
      <c r="A36" s="23" t="s">
        <v>155</v>
      </c>
      <c r="B36" s="23" t="s">
        <v>44</v>
      </c>
      <c r="C36" s="23" t="s">
        <v>4</v>
      </c>
      <c r="D36" s="23" t="s">
        <v>45</v>
      </c>
      <c r="E36" s="24">
        <v>80</v>
      </c>
      <c r="F36" s="24" t="s">
        <v>141</v>
      </c>
      <c r="G36" s="24" t="s">
        <v>142</v>
      </c>
      <c r="H36" s="24" t="s">
        <v>142</v>
      </c>
      <c r="I36" s="25"/>
      <c r="J36" s="24" t="s">
        <v>75</v>
      </c>
      <c r="K36" s="26">
        <v>10000</v>
      </c>
      <c r="L36" s="24" t="s">
        <v>37</v>
      </c>
      <c r="M36" s="24"/>
      <c r="N36" s="26">
        <f t="shared" si="1"/>
        <v>1500</v>
      </c>
      <c r="O36" s="181"/>
      <c r="P36" s="67"/>
    </row>
    <row r="37" spans="1:17" ht="12" customHeight="1">
      <c r="A37" s="23" t="s">
        <v>97</v>
      </c>
      <c r="B37" s="23" t="s">
        <v>18</v>
      </c>
      <c r="C37" s="23" t="s">
        <v>4</v>
      </c>
      <c r="D37" s="23" t="s">
        <v>19</v>
      </c>
      <c r="E37" s="24">
        <v>74</v>
      </c>
      <c r="F37" s="24" t="s">
        <v>141</v>
      </c>
      <c r="G37" s="24" t="s">
        <v>144</v>
      </c>
      <c r="H37" s="24" t="s">
        <v>141</v>
      </c>
      <c r="I37" s="25"/>
      <c r="J37" s="24" t="s">
        <v>72</v>
      </c>
      <c r="K37" s="26">
        <v>10175</v>
      </c>
      <c r="L37" s="24" t="s">
        <v>20</v>
      </c>
      <c r="M37" s="24"/>
      <c r="N37" s="26">
        <f t="shared" si="1"/>
        <v>1650</v>
      </c>
      <c r="O37" s="181"/>
      <c r="P37" s="67"/>
    </row>
    <row r="38" spans="1:17" ht="12" customHeight="1">
      <c r="A38" s="23" t="s">
        <v>94</v>
      </c>
      <c r="B38" s="23" t="s">
        <v>31</v>
      </c>
      <c r="C38" s="23" t="s">
        <v>4</v>
      </c>
      <c r="D38" s="23" t="s">
        <v>46</v>
      </c>
      <c r="E38" s="24">
        <v>55</v>
      </c>
      <c r="F38" s="24" t="s">
        <v>141</v>
      </c>
      <c r="G38" s="24" t="s">
        <v>142</v>
      </c>
      <c r="H38" s="24" t="s">
        <v>141</v>
      </c>
      <c r="I38" s="25"/>
      <c r="J38" s="24" t="s">
        <v>71</v>
      </c>
      <c r="K38" s="26">
        <v>14500</v>
      </c>
      <c r="L38" s="24" t="s">
        <v>37</v>
      </c>
      <c r="M38" s="24"/>
      <c r="N38" s="26">
        <f t="shared" si="1"/>
        <v>3163.6363636363635</v>
      </c>
      <c r="O38" s="181"/>
      <c r="P38" s="67"/>
    </row>
    <row r="39" spans="1:17" ht="12" customHeight="1">
      <c r="A39" s="23" t="s">
        <v>185</v>
      </c>
      <c r="B39" s="23" t="s">
        <v>47</v>
      </c>
      <c r="C39" s="23" t="s">
        <v>4</v>
      </c>
      <c r="D39" s="23" t="s">
        <v>48</v>
      </c>
      <c r="E39" s="24">
        <v>114</v>
      </c>
      <c r="F39" s="24" t="s">
        <v>141</v>
      </c>
      <c r="G39" s="24" t="s">
        <v>142</v>
      </c>
      <c r="H39" s="24" t="s">
        <v>141</v>
      </c>
      <c r="I39" s="25" t="s">
        <v>88</v>
      </c>
      <c r="J39" s="24" t="s">
        <v>72</v>
      </c>
      <c r="K39" s="26">
        <v>15000</v>
      </c>
      <c r="L39" s="24" t="s">
        <v>20</v>
      </c>
      <c r="M39" s="24"/>
      <c r="N39" s="26">
        <f t="shared" si="1"/>
        <v>1578.9473684210525</v>
      </c>
      <c r="O39" s="181"/>
      <c r="P39" s="67"/>
    </row>
    <row r="40" spans="1:17" ht="12" customHeight="1">
      <c r="A40" s="23" t="s">
        <v>121</v>
      </c>
      <c r="B40" s="23" t="s">
        <v>3</v>
      </c>
      <c r="C40" s="23" t="s">
        <v>4</v>
      </c>
      <c r="D40" s="23" t="s">
        <v>49</v>
      </c>
      <c r="E40" s="24">
        <v>104</v>
      </c>
      <c r="F40" s="24" t="s">
        <v>141</v>
      </c>
      <c r="G40" s="24" t="s">
        <v>142</v>
      </c>
      <c r="H40" s="24" t="s">
        <v>142</v>
      </c>
      <c r="I40" s="25"/>
      <c r="J40" s="24" t="s">
        <v>72</v>
      </c>
      <c r="K40" s="26">
        <v>15000</v>
      </c>
      <c r="L40" s="24" t="s">
        <v>50</v>
      </c>
      <c r="M40" s="24"/>
      <c r="N40" s="26">
        <f t="shared" si="1"/>
        <v>1730.7692307692307</v>
      </c>
      <c r="O40" s="181"/>
      <c r="P40" s="67"/>
    </row>
    <row r="41" spans="1:17" ht="12" customHeight="1">
      <c r="A41" s="23" t="s">
        <v>94</v>
      </c>
      <c r="B41" s="23" t="s">
        <v>31</v>
      </c>
      <c r="C41" s="23" t="s">
        <v>4</v>
      </c>
      <c r="D41" s="23" t="s">
        <v>51</v>
      </c>
      <c r="E41" s="24">
        <v>91</v>
      </c>
      <c r="F41" s="24" t="s">
        <v>141</v>
      </c>
      <c r="G41" s="24" t="s">
        <v>142</v>
      </c>
      <c r="H41" s="24" t="s">
        <v>141</v>
      </c>
      <c r="I41" s="25" t="s">
        <v>89</v>
      </c>
      <c r="J41" s="24" t="s">
        <v>75</v>
      </c>
      <c r="K41" s="26">
        <v>15000</v>
      </c>
      <c r="L41" s="24" t="s">
        <v>37</v>
      </c>
      <c r="M41" s="24"/>
      <c r="N41" s="26">
        <f t="shared" si="1"/>
        <v>1978.0219780219782</v>
      </c>
      <c r="O41" s="181"/>
      <c r="P41" s="67"/>
    </row>
    <row r="42" spans="1:17" ht="12" customHeight="1">
      <c r="A42" s="23" t="s">
        <v>94</v>
      </c>
      <c r="B42" s="23" t="s">
        <v>52</v>
      </c>
      <c r="C42" s="23" t="s">
        <v>4</v>
      </c>
      <c r="D42" s="23" t="s">
        <v>53</v>
      </c>
      <c r="E42" s="24">
        <v>127</v>
      </c>
      <c r="F42" s="24" t="s">
        <v>141</v>
      </c>
      <c r="G42" s="24" t="s">
        <v>142</v>
      </c>
      <c r="H42" s="24"/>
      <c r="I42" s="25" t="s">
        <v>90</v>
      </c>
      <c r="J42" s="24" t="s">
        <v>72</v>
      </c>
      <c r="K42" s="26">
        <v>15877</v>
      </c>
      <c r="L42" s="24" t="s">
        <v>54</v>
      </c>
      <c r="M42" s="24"/>
      <c r="N42" s="26">
        <f t="shared" si="1"/>
        <v>1500.1889763779527</v>
      </c>
      <c r="O42" s="181"/>
      <c r="P42" s="67"/>
    </row>
    <row r="43" spans="1:17" ht="12" customHeight="1">
      <c r="A43" s="23" t="s">
        <v>186</v>
      </c>
      <c r="B43" s="23" t="s">
        <v>55</v>
      </c>
      <c r="C43" s="23" t="s">
        <v>4</v>
      </c>
      <c r="D43" s="23" t="s">
        <v>18</v>
      </c>
      <c r="E43" s="24">
        <v>115</v>
      </c>
      <c r="F43" s="24" t="s">
        <v>141</v>
      </c>
      <c r="G43" s="24" t="s">
        <v>142</v>
      </c>
      <c r="H43" s="24" t="s">
        <v>142</v>
      </c>
      <c r="I43" s="25"/>
      <c r="J43" s="24" t="s">
        <v>75</v>
      </c>
      <c r="K43" s="26">
        <v>18000</v>
      </c>
      <c r="L43" s="24" t="s">
        <v>56</v>
      </c>
      <c r="M43" s="24"/>
      <c r="N43" s="26">
        <f t="shared" si="1"/>
        <v>1878.2608695652175</v>
      </c>
      <c r="O43" s="181"/>
      <c r="P43" s="67"/>
    </row>
    <row r="44" spans="1:17" ht="12" customHeight="1">
      <c r="A44" s="23" t="s">
        <v>155</v>
      </c>
      <c r="B44" s="23" t="s">
        <v>57</v>
      </c>
      <c r="C44" s="23" t="s">
        <v>4</v>
      </c>
      <c r="D44" s="23" t="s">
        <v>58</v>
      </c>
      <c r="E44" s="24">
        <v>74</v>
      </c>
      <c r="F44" s="24" t="s">
        <v>141</v>
      </c>
      <c r="G44" s="24" t="s">
        <v>142</v>
      </c>
      <c r="H44" s="24" t="s">
        <v>142</v>
      </c>
      <c r="I44" s="25" t="s">
        <v>90</v>
      </c>
      <c r="J44" s="27" t="s">
        <v>71</v>
      </c>
      <c r="K44" s="26">
        <v>24000</v>
      </c>
      <c r="L44" s="24" t="s">
        <v>37</v>
      </c>
      <c r="M44" s="24"/>
      <c r="N44" s="26">
        <f t="shared" si="1"/>
        <v>3891.8918918918916</v>
      </c>
      <c r="O44" s="181"/>
      <c r="P44" s="67"/>
    </row>
    <row r="45" spans="1:17" ht="12" customHeight="1">
      <c r="A45" s="23" t="s">
        <v>95</v>
      </c>
      <c r="B45" s="23" t="s">
        <v>59</v>
      </c>
      <c r="C45" s="23" t="s">
        <v>4</v>
      </c>
      <c r="D45" s="23" t="s">
        <v>61</v>
      </c>
      <c r="E45" s="24">
        <v>120</v>
      </c>
      <c r="F45" s="24" t="s">
        <v>141</v>
      </c>
      <c r="G45" s="24" t="s">
        <v>142</v>
      </c>
      <c r="H45" s="24" t="s">
        <v>80</v>
      </c>
      <c r="I45" s="25" t="s">
        <v>91</v>
      </c>
      <c r="J45" s="24" t="s">
        <v>72</v>
      </c>
      <c r="K45" s="26">
        <v>33220</v>
      </c>
      <c r="L45" s="24" t="s">
        <v>37</v>
      </c>
      <c r="M45" s="24"/>
      <c r="N45" s="26">
        <f t="shared" si="1"/>
        <v>3322</v>
      </c>
      <c r="O45" s="181"/>
      <c r="P45" s="67"/>
    </row>
    <row r="46" spans="1:17" ht="12" customHeight="1">
      <c r="A46" s="28" t="s">
        <v>97</v>
      </c>
      <c r="B46" s="28" t="s">
        <v>16</v>
      </c>
      <c r="C46" s="23" t="s">
        <v>4</v>
      </c>
      <c r="D46" s="23" t="s">
        <v>38</v>
      </c>
      <c r="E46" s="24">
        <v>36</v>
      </c>
      <c r="F46" s="24" t="s">
        <v>141</v>
      </c>
      <c r="G46" s="24" t="s">
        <v>141</v>
      </c>
      <c r="H46" s="24" t="s">
        <v>142</v>
      </c>
      <c r="I46" s="25"/>
      <c r="J46" s="24" t="s">
        <v>75</v>
      </c>
      <c r="K46" s="26">
        <v>10000</v>
      </c>
      <c r="L46" s="24" t="s">
        <v>37</v>
      </c>
      <c r="M46" s="24"/>
      <c r="N46" s="26">
        <f>(K46/E46)*12</f>
        <v>3333.333333333333</v>
      </c>
      <c r="O46" s="181"/>
      <c r="P46" s="67"/>
    </row>
    <row r="47" spans="1:17" ht="12" customHeight="1">
      <c r="A47" s="23" t="s">
        <v>95</v>
      </c>
      <c r="B47" s="23" t="s">
        <v>28</v>
      </c>
      <c r="C47" s="23" t="s">
        <v>4</v>
      </c>
      <c r="D47" s="23" t="s">
        <v>98</v>
      </c>
      <c r="E47" s="24">
        <v>293</v>
      </c>
      <c r="F47" s="24" t="s">
        <v>141</v>
      </c>
      <c r="G47" s="24" t="s">
        <v>142</v>
      </c>
      <c r="H47" s="24" t="s">
        <v>141</v>
      </c>
      <c r="I47" s="25"/>
      <c r="J47" s="24" t="s">
        <v>71</v>
      </c>
      <c r="K47" s="26">
        <v>19338</v>
      </c>
      <c r="L47" s="27" t="s">
        <v>149</v>
      </c>
      <c r="M47" s="24"/>
      <c r="N47" s="26">
        <f>(K47/E47)*12</f>
        <v>792</v>
      </c>
      <c r="O47" s="182"/>
      <c r="P47" s="68">
        <f>AVERAGE(N2:N47)</f>
        <v>2110.1035300090734</v>
      </c>
      <c r="Q47" t="s">
        <v>192</v>
      </c>
    </row>
    <row r="48" spans="1:17" ht="12" customHeight="1">
      <c r="A48" s="23" t="s">
        <v>95</v>
      </c>
      <c r="B48" s="23" t="s">
        <v>39</v>
      </c>
      <c r="C48" s="28" t="s">
        <v>4</v>
      </c>
      <c r="D48" s="28" t="s">
        <v>29</v>
      </c>
      <c r="E48" s="27">
        <v>480</v>
      </c>
      <c r="F48" s="27" t="s">
        <v>141</v>
      </c>
      <c r="G48" s="27" t="s">
        <v>141</v>
      </c>
      <c r="H48" s="27" t="s">
        <v>141</v>
      </c>
      <c r="I48" s="25" t="s">
        <v>77</v>
      </c>
      <c r="J48" s="24" t="s">
        <v>75</v>
      </c>
      <c r="K48" s="29">
        <v>31500</v>
      </c>
      <c r="L48" s="24" t="s">
        <v>37</v>
      </c>
      <c r="M48" s="24"/>
      <c r="N48" s="26">
        <f>(K48/E48)*12</f>
        <v>787.5</v>
      </c>
      <c r="O48" s="183" t="s">
        <v>191</v>
      </c>
      <c r="P48" s="66"/>
    </row>
    <row r="49" spans="1:16" ht="12" customHeight="1">
      <c r="A49" s="28" t="s">
        <v>102</v>
      </c>
      <c r="B49" s="23" t="s">
        <v>153</v>
      </c>
      <c r="C49" s="28" t="s">
        <v>4</v>
      </c>
      <c r="D49" s="28" t="s">
        <v>107</v>
      </c>
      <c r="E49" s="27">
        <v>130</v>
      </c>
      <c r="F49" s="27" t="s">
        <v>141</v>
      </c>
      <c r="G49" s="27" t="s">
        <v>142</v>
      </c>
      <c r="H49" s="27" t="s">
        <v>141</v>
      </c>
      <c r="I49" s="25" t="s">
        <v>77</v>
      </c>
      <c r="J49" s="24" t="s">
        <v>75</v>
      </c>
      <c r="K49" s="29">
        <v>27000</v>
      </c>
      <c r="L49" s="24" t="s">
        <v>37</v>
      </c>
      <c r="M49" s="27" t="s">
        <v>101</v>
      </c>
      <c r="N49" s="26">
        <f>(K49/E49)*12</f>
        <v>2492.3076923076924</v>
      </c>
      <c r="O49" s="181"/>
      <c r="P49" s="67"/>
    </row>
    <row r="50" spans="1:16" ht="12" customHeight="1">
      <c r="A50" s="23" t="s">
        <v>97</v>
      </c>
      <c r="B50" s="23" t="s">
        <v>21</v>
      </c>
      <c r="C50" s="28" t="s">
        <v>4</v>
      </c>
      <c r="D50" s="28" t="s">
        <v>103</v>
      </c>
      <c r="E50" s="24">
        <v>109</v>
      </c>
      <c r="F50" s="27" t="s">
        <v>141</v>
      </c>
      <c r="G50" s="27" t="s">
        <v>142</v>
      </c>
      <c r="H50" s="24"/>
      <c r="I50" s="30" t="s">
        <v>105</v>
      </c>
      <c r="J50" s="24" t="s">
        <v>75</v>
      </c>
      <c r="K50" s="29">
        <v>1349</v>
      </c>
      <c r="L50" s="24" t="s">
        <v>7</v>
      </c>
      <c r="M50" s="27" t="s">
        <v>104</v>
      </c>
      <c r="N50" s="26">
        <v>1349</v>
      </c>
      <c r="O50" s="181"/>
      <c r="P50" s="67"/>
    </row>
    <row r="51" spans="1:16" ht="12" customHeight="1">
      <c r="A51" s="28" t="s">
        <v>102</v>
      </c>
      <c r="B51" s="23" t="s">
        <v>153</v>
      </c>
      <c r="C51" s="28" t="s">
        <v>4</v>
      </c>
      <c r="D51" s="28" t="s">
        <v>106</v>
      </c>
      <c r="E51" s="27">
        <v>39</v>
      </c>
      <c r="F51" s="27" t="s">
        <v>141</v>
      </c>
      <c r="G51" s="27" t="s">
        <v>142</v>
      </c>
      <c r="H51" s="27" t="s">
        <v>141</v>
      </c>
      <c r="I51" s="25"/>
      <c r="J51" s="27" t="s">
        <v>81</v>
      </c>
      <c r="K51" s="29">
        <v>9000</v>
      </c>
      <c r="L51" s="24" t="s">
        <v>37</v>
      </c>
      <c r="M51" s="24"/>
      <c r="N51" s="26">
        <f>(K51/E51)*12</f>
        <v>2769.2307692307695</v>
      </c>
      <c r="O51" s="181"/>
      <c r="P51" s="67"/>
    </row>
    <row r="52" spans="1:16" ht="12" customHeight="1">
      <c r="A52" s="28" t="s">
        <v>102</v>
      </c>
      <c r="B52" s="23" t="s">
        <v>153</v>
      </c>
      <c r="C52" s="28" t="s">
        <v>4</v>
      </c>
      <c r="D52" s="28" t="s">
        <v>107</v>
      </c>
      <c r="E52" s="27">
        <v>13</v>
      </c>
      <c r="F52" s="27" t="s">
        <v>141</v>
      </c>
      <c r="G52" s="27" t="s">
        <v>142</v>
      </c>
      <c r="H52" s="27" t="s">
        <v>141</v>
      </c>
      <c r="I52" s="30" t="s">
        <v>108</v>
      </c>
      <c r="J52" s="27" t="s">
        <v>81</v>
      </c>
      <c r="K52" s="29">
        <v>3000</v>
      </c>
      <c r="L52" s="24" t="s">
        <v>37</v>
      </c>
      <c r="M52" s="24"/>
      <c r="N52" s="26">
        <f>(K52/E52)*12</f>
        <v>2769.2307692307695</v>
      </c>
      <c r="O52" s="181"/>
      <c r="P52" s="67"/>
    </row>
    <row r="53" spans="1:16" ht="12" customHeight="1">
      <c r="A53" s="23" t="s">
        <v>95</v>
      </c>
      <c r="B53" s="23" t="s">
        <v>28</v>
      </c>
      <c r="C53" s="28" t="s">
        <v>4</v>
      </c>
      <c r="D53" s="28" t="s">
        <v>29</v>
      </c>
      <c r="E53" s="27">
        <v>36</v>
      </c>
      <c r="F53" s="27" t="s">
        <v>141</v>
      </c>
      <c r="G53" s="27" t="s">
        <v>142</v>
      </c>
      <c r="H53" s="27" t="s">
        <v>141</v>
      </c>
      <c r="I53" s="25" t="s">
        <v>77</v>
      </c>
      <c r="J53" s="24" t="s">
        <v>71</v>
      </c>
      <c r="K53" s="29">
        <v>900</v>
      </c>
      <c r="L53" s="24" t="s">
        <v>7</v>
      </c>
      <c r="M53" s="24"/>
      <c r="N53" s="26">
        <v>900</v>
      </c>
      <c r="O53" s="181"/>
      <c r="P53" s="67"/>
    </row>
    <row r="54" spans="1:16" ht="12" customHeight="1">
      <c r="A54" s="31" t="s">
        <v>115</v>
      </c>
      <c r="B54" s="23" t="s">
        <v>100</v>
      </c>
      <c r="C54" s="28" t="s">
        <v>4</v>
      </c>
      <c r="D54" s="28" t="s">
        <v>109</v>
      </c>
      <c r="E54" s="27">
        <v>91</v>
      </c>
      <c r="F54" s="27" t="s">
        <v>141</v>
      </c>
      <c r="G54" s="24"/>
      <c r="H54" s="24"/>
      <c r="I54" s="25"/>
      <c r="J54" s="24" t="s">
        <v>75</v>
      </c>
      <c r="K54" s="29">
        <v>18959</v>
      </c>
      <c r="L54" s="24" t="s">
        <v>37</v>
      </c>
      <c r="M54" s="24"/>
      <c r="N54" s="26">
        <f>(K54/E54)*12</f>
        <v>2500.0879120879117</v>
      </c>
      <c r="O54" s="181"/>
      <c r="P54" s="67"/>
    </row>
    <row r="55" spans="1:16" ht="12" customHeight="1">
      <c r="A55" s="31" t="s">
        <v>94</v>
      </c>
      <c r="B55" s="23" t="s">
        <v>140</v>
      </c>
      <c r="C55" s="28" t="s">
        <v>4</v>
      </c>
      <c r="D55" s="28" t="s">
        <v>110</v>
      </c>
      <c r="E55" s="27">
        <v>29</v>
      </c>
      <c r="F55" s="24"/>
      <c r="G55" s="27" t="s">
        <v>142</v>
      </c>
      <c r="H55" s="27" t="s">
        <v>141</v>
      </c>
      <c r="I55" s="25"/>
      <c r="J55" s="24" t="s">
        <v>75</v>
      </c>
      <c r="K55" s="29">
        <v>1900</v>
      </c>
      <c r="L55" s="24" t="s">
        <v>7</v>
      </c>
      <c r="M55" s="27" t="s">
        <v>111</v>
      </c>
      <c r="N55" s="26">
        <v>1900</v>
      </c>
      <c r="O55" s="181"/>
      <c r="P55" s="67"/>
    </row>
    <row r="56" spans="1:16" ht="12" customHeight="1">
      <c r="A56" s="23" t="s">
        <v>97</v>
      </c>
      <c r="B56" s="23" t="s">
        <v>21</v>
      </c>
      <c r="C56" s="28" t="s">
        <v>4</v>
      </c>
      <c r="D56" s="28" t="s">
        <v>103</v>
      </c>
      <c r="E56" s="27">
        <v>33</v>
      </c>
      <c r="F56" s="27" t="s">
        <v>141</v>
      </c>
      <c r="G56" s="27" t="s">
        <v>141</v>
      </c>
      <c r="H56" s="27" t="s">
        <v>141</v>
      </c>
      <c r="I56" s="30" t="s">
        <v>112</v>
      </c>
      <c r="J56" s="27" t="s">
        <v>75</v>
      </c>
      <c r="K56" s="29">
        <v>7000</v>
      </c>
      <c r="L56" s="24" t="s">
        <v>37</v>
      </c>
      <c r="M56" s="24"/>
      <c r="N56" s="26">
        <f>(K56/E56)*12</f>
        <v>2545.4545454545455</v>
      </c>
      <c r="O56" s="181"/>
      <c r="P56" s="67"/>
    </row>
    <row r="57" spans="1:16" ht="12" customHeight="1">
      <c r="A57" s="23" t="s">
        <v>97</v>
      </c>
      <c r="B57" s="23" t="s">
        <v>16</v>
      </c>
      <c r="C57" s="28" t="s">
        <v>4</v>
      </c>
      <c r="D57" s="28" t="s">
        <v>113</v>
      </c>
      <c r="E57" s="27">
        <v>109</v>
      </c>
      <c r="F57" s="27" t="s">
        <v>141</v>
      </c>
      <c r="G57" s="27" t="s">
        <v>141</v>
      </c>
      <c r="H57" s="27" t="s">
        <v>141</v>
      </c>
      <c r="I57" s="30" t="s">
        <v>114</v>
      </c>
      <c r="J57" s="27" t="s">
        <v>75</v>
      </c>
      <c r="K57" s="29">
        <v>20000</v>
      </c>
      <c r="L57" s="24" t="s">
        <v>37</v>
      </c>
      <c r="M57" s="24"/>
      <c r="N57" s="26">
        <f>(K57/E57)*12</f>
        <v>2201.8348623853212</v>
      </c>
      <c r="O57" s="181"/>
      <c r="P57" s="67"/>
    </row>
    <row r="58" spans="1:16" ht="12" customHeight="1">
      <c r="A58" s="28" t="s">
        <v>115</v>
      </c>
      <c r="B58" s="23" t="s">
        <v>100</v>
      </c>
      <c r="C58" s="28" t="s">
        <v>4</v>
      </c>
      <c r="D58" s="28" t="s">
        <v>116</v>
      </c>
      <c r="E58" s="27">
        <v>48</v>
      </c>
      <c r="F58" s="27" t="s">
        <v>141</v>
      </c>
      <c r="G58" s="27" t="s">
        <v>142</v>
      </c>
      <c r="H58" s="27" t="s">
        <v>141</v>
      </c>
      <c r="I58" s="25" t="s">
        <v>77</v>
      </c>
      <c r="J58" s="27" t="s">
        <v>75</v>
      </c>
      <c r="K58" s="29">
        <v>2250</v>
      </c>
      <c r="L58" s="24" t="s">
        <v>7</v>
      </c>
      <c r="M58" s="24"/>
      <c r="N58" s="26">
        <v>2250</v>
      </c>
      <c r="O58" s="181"/>
      <c r="P58" s="67"/>
    </row>
    <row r="59" spans="1:16" ht="12" customHeight="1">
      <c r="A59" s="23" t="s">
        <v>97</v>
      </c>
      <c r="B59" s="23" t="s">
        <v>42</v>
      </c>
      <c r="C59" s="28" t="s">
        <v>4</v>
      </c>
      <c r="D59" s="28" t="s">
        <v>117</v>
      </c>
      <c r="E59" s="27">
        <v>20</v>
      </c>
      <c r="F59" s="27" t="s">
        <v>141</v>
      </c>
      <c r="G59" s="27" t="s">
        <v>142</v>
      </c>
      <c r="H59" s="27" t="s">
        <v>141</v>
      </c>
      <c r="I59" s="30" t="s">
        <v>108</v>
      </c>
      <c r="J59" s="24" t="s">
        <v>71</v>
      </c>
      <c r="K59" s="29">
        <v>5000</v>
      </c>
      <c r="L59" s="24" t="s">
        <v>37</v>
      </c>
      <c r="M59" s="24"/>
      <c r="N59" s="26">
        <f t="shared" ref="N59:N66" si="2">(K59/E59)*12</f>
        <v>3000</v>
      </c>
      <c r="O59" s="181"/>
      <c r="P59" s="67"/>
    </row>
    <row r="60" spans="1:16" ht="12" customHeight="1">
      <c r="A60" s="23" t="s">
        <v>97</v>
      </c>
      <c r="B60" s="23" t="s">
        <v>42</v>
      </c>
      <c r="C60" s="28" t="s">
        <v>4</v>
      </c>
      <c r="D60" s="28" t="s">
        <v>117</v>
      </c>
      <c r="E60" s="27">
        <v>18</v>
      </c>
      <c r="F60" s="27" t="s">
        <v>141</v>
      </c>
      <c r="G60" s="27" t="s">
        <v>141</v>
      </c>
      <c r="H60" s="27" t="s">
        <v>141</v>
      </c>
      <c r="I60" s="30" t="s">
        <v>108</v>
      </c>
      <c r="J60" s="24" t="s">
        <v>71</v>
      </c>
      <c r="K60" s="29">
        <v>5000</v>
      </c>
      <c r="L60" s="24" t="s">
        <v>37</v>
      </c>
      <c r="M60" s="24"/>
      <c r="N60" s="26">
        <f t="shared" si="2"/>
        <v>3333.333333333333</v>
      </c>
      <c r="O60" s="181"/>
      <c r="P60" s="67"/>
    </row>
    <row r="61" spans="1:16" ht="12" customHeight="1">
      <c r="A61" s="23" t="s">
        <v>97</v>
      </c>
      <c r="B61" s="23" t="s">
        <v>42</v>
      </c>
      <c r="C61" s="28" t="s">
        <v>4</v>
      </c>
      <c r="D61" s="28" t="s">
        <v>117</v>
      </c>
      <c r="E61" s="27">
        <v>130</v>
      </c>
      <c r="F61" s="27" t="s">
        <v>141</v>
      </c>
      <c r="G61" s="27" t="s">
        <v>141</v>
      </c>
      <c r="H61" s="27" t="s">
        <v>141</v>
      </c>
      <c r="I61" s="30" t="s">
        <v>108</v>
      </c>
      <c r="J61" s="27" t="s">
        <v>75</v>
      </c>
      <c r="K61" s="29">
        <v>19000</v>
      </c>
      <c r="L61" s="24" t="s">
        <v>37</v>
      </c>
      <c r="M61" s="24"/>
      <c r="N61" s="26">
        <f t="shared" si="2"/>
        <v>1753.8461538461538</v>
      </c>
      <c r="O61" s="181"/>
      <c r="P61" s="67"/>
    </row>
    <row r="62" spans="1:16" ht="12" customHeight="1">
      <c r="A62" s="28" t="s">
        <v>102</v>
      </c>
      <c r="B62" s="23" t="s">
        <v>153</v>
      </c>
      <c r="C62" s="28" t="s">
        <v>4</v>
      </c>
      <c r="D62" s="28" t="s">
        <v>107</v>
      </c>
      <c r="E62" s="27">
        <v>23</v>
      </c>
      <c r="F62" s="27" t="s">
        <v>141</v>
      </c>
      <c r="G62" s="27" t="s">
        <v>145</v>
      </c>
      <c r="H62" s="27" t="s">
        <v>141</v>
      </c>
      <c r="I62" s="30" t="s">
        <v>108</v>
      </c>
      <c r="J62" s="24" t="s">
        <v>71</v>
      </c>
      <c r="K62" s="29">
        <v>4350</v>
      </c>
      <c r="L62" s="24" t="s">
        <v>37</v>
      </c>
      <c r="M62" s="24"/>
      <c r="N62" s="26">
        <f t="shared" si="2"/>
        <v>2269.565217391304</v>
      </c>
      <c r="O62" s="181"/>
      <c r="P62" s="67"/>
    </row>
    <row r="63" spans="1:16" ht="12" customHeight="1">
      <c r="A63" s="23" t="s">
        <v>97</v>
      </c>
      <c r="B63" s="23" t="s">
        <v>21</v>
      </c>
      <c r="C63" s="28" t="s">
        <v>4</v>
      </c>
      <c r="D63" s="28" t="s">
        <v>118</v>
      </c>
      <c r="E63" s="27">
        <v>38</v>
      </c>
      <c r="F63" s="27" t="s">
        <v>141</v>
      </c>
      <c r="G63" s="27" t="s">
        <v>142</v>
      </c>
      <c r="H63" s="27" t="s">
        <v>141</v>
      </c>
      <c r="I63" s="30" t="s">
        <v>108</v>
      </c>
      <c r="J63" s="27" t="s">
        <v>75</v>
      </c>
      <c r="K63" s="29">
        <v>7600</v>
      </c>
      <c r="L63" s="24" t="s">
        <v>37</v>
      </c>
      <c r="M63" s="24"/>
      <c r="N63" s="26">
        <f t="shared" si="2"/>
        <v>2400</v>
      </c>
      <c r="O63" s="181"/>
      <c r="P63" s="67"/>
    </row>
    <row r="64" spans="1:16" ht="12" customHeight="1">
      <c r="A64" s="28" t="s">
        <v>95</v>
      </c>
      <c r="B64" s="23" t="s">
        <v>39</v>
      </c>
      <c r="C64" s="28" t="s">
        <v>4</v>
      </c>
      <c r="D64" s="28" t="s">
        <v>119</v>
      </c>
      <c r="E64" s="27">
        <v>17</v>
      </c>
      <c r="F64" s="27" t="s">
        <v>141</v>
      </c>
      <c r="G64" s="27" t="s">
        <v>142</v>
      </c>
      <c r="H64" s="27" t="s">
        <v>141</v>
      </c>
      <c r="I64" s="30" t="s">
        <v>120</v>
      </c>
      <c r="J64" s="24" t="s">
        <v>71</v>
      </c>
      <c r="K64" s="29">
        <v>2782</v>
      </c>
      <c r="L64" s="24" t="s">
        <v>37</v>
      </c>
      <c r="M64" s="24"/>
      <c r="N64" s="26">
        <f t="shared" si="2"/>
        <v>1963.7647058823532</v>
      </c>
      <c r="O64" s="181"/>
      <c r="P64" s="67"/>
    </row>
    <row r="65" spans="1:17" ht="12" customHeight="1">
      <c r="A65" s="28" t="s">
        <v>102</v>
      </c>
      <c r="B65" s="23" t="s">
        <v>153</v>
      </c>
      <c r="C65" s="28" t="s">
        <v>4</v>
      </c>
      <c r="D65" s="28" t="s">
        <v>107</v>
      </c>
      <c r="E65" s="27">
        <v>18</v>
      </c>
      <c r="F65" s="27" t="s">
        <v>141</v>
      </c>
      <c r="G65" s="27" t="s">
        <v>142</v>
      </c>
      <c r="H65" s="27" t="s">
        <v>141</v>
      </c>
      <c r="I65" s="25"/>
      <c r="J65" s="24" t="s">
        <v>71</v>
      </c>
      <c r="K65" s="29">
        <v>3450</v>
      </c>
      <c r="L65" s="24" t="s">
        <v>37</v>
      </c>
      <c r="M65" s="24"/>
      <c r="N65" s="26">
        <f t="shared" si="2"/>
        <v>2300</v>
      </c>
      <c r="O65" s="181"/>
      <c r="P65" s="67"/>
    </row>
    <row r="66" spans="1:17" ht="12" customHeight="1">
      <c r="A66" s="28" t="s">
        <v>102</v>
      </c>
      <c r="B66" s="23" t="s">
        <v>153</v>
      </c>
      <c r="C66" s="28" t="s">
        <v>4</v>
      </c>
      <c r="D66" s="28" t="s">
        <v>107</v>
      </c>
      <c r="E66" s="27">
        <v>37</v>
      </c>
      <c r="F66" s="27" t="s">
        <v>141</v>
      </c>
      <c r="G66" s="27" t="s">
        <v>142</v>
      </c>
      <c r="H66" s="27" t="s">
        <v>141</v>
      </c>
      <c r="I66" s="25"/>
      <c r="J66" s="27" t="s">
        <v>71</v>
      </c>
      <c r="K66" s="29">
        <v>7092</v>
      </c>
      <c r="L66" s="24" t="s">
        <v>37</v>
      </c>
      <c r="M66" s="24"/>
      <c r="N66" s="26">
        <f t="shared" si="2"/>
        <v>2300.1081081081084</v>
      </c>
      <c r="O66" s="181"/>
      <c r="P66" s="67"/>
    </row>
    <row r="67" spans="1:17" ht="12" customHeight="1">
      <c r="A67" s="28" t="s">
        <v>95</v>
      </c>
      <c r="B67" s="23" t="s">
        <v>39</v>
      </c>
      <c r="C67" s="28" t="s">
        <v>4</v>
      </c>
      <c r="D67" s="28" t="s">
        <v>119</v>
      </c>
      <c r="E67" s="27">
        <v>56</v>
      </c>
      <c r="F67" s="24" t="s">
        <v>141</v>
      </c>
      <c r="G67" s="24" t="s">
        <v>142</v>
      </c>
      <c r="H67" s="24" t="s">
        <v>141</v>
      </c>
      <c r="I67" s="30" t="s">
        <v>120</v>
      </c>
      <c r="J67" s="24" t="s">
        <v>71</v>
      </c>
      <c r="K67" s="29">
        <v>1898</v>
      </c>
      <c r="L67" s="24" t="s">
        <v>7</v>
      </c>
      <c r="M67" s="24"/>
      <c r="N67" s="26">
        <f t="shared" ref="N67:N75" si="3">K67</f>
        <v>1898</v>
      </c>
      <c r="O67" s="181"/>
      <c r="P67" s="67"/>
    </row>
    <row r="68" spans="1:17" ht="12" customHeight="1">
      <c r="A68" s="28" t="s">
        <v>121</v>
      </c>
      <c r="B68" s="23" t="s">
        <v>3</v>
      </c>
      <c r="C68" s="28" t="s">
        <v>4</v>
      </c>
      <c r="D68" s="28" t="s">
        <v>49</v>
      </c>
      <c r="E68" s="27">
        <v>92</v>
      </c>
      <c r="F68" s="27" t="s">
        <v>141</v>
      </c>
      <c r="G68" s="27" t="s">
        <v>142</v>
      </c>
      <c r="H68" s="27" t="s">
        <v>141</v>
      </c>
      <c r="I68" s="25"/>
      <c r="J68" s="24" t="s">
        <v>71</v>
      </c>
      <c r="K68" s="29">
        <v>1325</v>
      </c>
      <c r="L68" s="24" t="s">
        <v>7</v>
      </c>
      <c r="M68" s="24"/>
      <c r="N68" s="26">
        <f t="shared" si="3"/>
        <v>1325</v>
      </c>
      <c r="O68" s="181"/>
      <c r="P68" s="67"/>
    </row>
    <row r="69" spans="1:17" ht="12" customHeight="1">
      <c r="A69" s="23" t="s">
        <v>97</v>
      </c>
      <c r="B69" s="23" t="s">
        <v>21</v>
      </c>
      <c r="C69" s="28" t="s">
        <v>4</v>
      </c>
      <c r="D69" s="28" t="s">
        <v>103</v>
      </c>
      <c r="E69" s="27">
        <v>107</v>
      </c>
      <c r="F69" s="27" t="s">
        <v>141</v>
      </c>
      <c r="G69" s="27" t="s">
        <v>142</v>
      </c>
      <c r="H69" s="27" t="s">
        <v>141</v>
      </c>
      <c r="I69" s="30" t="s">
        <v>108</v>
      </c>
      <c r="J69" s="27" t="s">
        <v>75</v>
      </c>
      <c r="K69" s="29">
        <v>1345</v>
      </c>
      <c r="L69" s="24" t="s">
        <v>7</v>
      </c>
      <c r="M69" s="24"/>
      <c r="N69" s="26">
        <f t="shared" si="3"/>
        <v>1345</v>
      </c>
      <c r="O69" s="181"/>
      <c r="P69" s="67"/>
    </row>
    <row r="70" spans="1:17" ht="12" customHeight="1">
      <c r="A70" s="28" t="s">
        <v>95</v>
      </c>
      <c r="B70" s="23" t="s">
        <v>28</v>
      </c>
      <c r="C70" s="28" t="s">
        <v>4</v>
      </c>
      <c r="D70" s="28" t="s">
        <v>29</v>
      </c>
      <c r="E70" s="27">
        <v>12</v>
      </c>
      <c r="F70" s="27" t="s">
        <v>141</v>
      </c>
      <c r="G70" s="27" t="s">
        <v>142</v>
      </c>
      <c r="H70" s="27" t="s">
        <v>141</v>
      </c>
      <c r="I70" s="30" t="s">
        <v>108</v>
      </c>
      <c r="J70" s="24" t="s">
        <v>71</v>
      </c>
      <c r="K70" s="29">
        <v>1800</v>
      </c>
      <c r="L70" s="24" t="s">
        <v>7</v>
      </c>
      <c r="M70" s="24"/>
      <c r="N70" s="26">
        <f t="shared" si="3"/>
        <v>1800</v>
      </c>
      <c r="O70" s="181"/>
      <c r="P70" s="67"/>
    </row>
    <row r="71" spans="1:17" ht="12" customHeight="1">
      <c r="A71" s="23" t="s">
        <v>97</v>
      </c>
      <c r="B71" s="23" t="s">
        <v>8</v>
      </c>
      <c r="C71" s="28" t="s">
        <v>4</v>
      </c>
      <c r="D71" s="28" t="s">
        <v>122</v>
      </c>
      <c r="E71" s="27">
        <v>128</v>
      </c>
      <c r="F71" s="27" t="s">
        <v>141</v>
      </c>
      <c r="G71" s="27" t="s">
        <v>142</v>
      </c>
      <c r="H71" s="27" t="s">
        <v>141</v>
      </c>
      <c r="I71" s="30" t="s">
        <v>108</v>
      </c>
      <c r="J71" s="24" t="s">
        <v>71</v>
      </c>
      <c r="K71" s="29">
        <v>938</v>
      </c>
      <c r="L71" s="24" t="s">
        <v>7</v>
      </c>
      <c r="M71" s="24"/>
      <c r="N71" s="26">
        <f t="shared" si="3"/>
        <v>938</v>
      </c>
      <c r="O71" s="181"/>
      <c r="P71" s="67"/>
    </row>
    <row r="72" spans="1:17" ht="12" customHeight="1">
      <c r="A72" s="23" t="s">
        <v>97</v>
      </c>
      <c r="B72" s="23" t="s">
        <v>16</v>
      </c>
      <c r="C72" s="28" t="s">
        <v>4</v>
      </c>
      <c r="D72" s="28" t="s">
        <v>123</v>
      </c>
      <c r="E72" s="27">
        <v>28</v>
      </c>
      <c r="F72" s="27" t="s">
        <v>141</v>
      </c>
      <c r="G72" s="27" t="s">
        <v>142</v>
      </c>
      <c r="H72" s="27" t="s">
        <v>141</v>
      </c>
      <c r="I72" s="30" t="s">
        <v>124</v>
      </c>
      <c r="J72" s="24" t="s">
        <v>71</v>
      </c>
      <c r="K72" s="29">
        <v>2200</v>
      </c>
      <c r="L72" s="24" t="s">
        <v>7</v>
      </c>
      <c r="M72" s="24"/>
      <c r="N72" s="26">
        <f t="shared" si="3"/>
        <v>2200</v>
      </c>
      <c r="O72" s="181"/>
      <c r="P72" s="67"/>
    </row>
    <row r="73" spans="1:17" ht="12" customHeight="1">
      <c r="A73" s="23" t="s">
        <v>97</v>
      </c>
      <c r="B73" s="23" t="s">
        <v>18</v>
      </c>
      <c r="C73" s="28" t="s">
        <v>4</v>
      </c>
      <c r="D73" s="28" t="s">
        <v>18</v>
      </c>
      <c r="E73" s="27">
        <v>125</v>
      </c>
      <c r="F73" s="27" t="s">
        <v>141</v>
      </c>
      <c r="G73" s="27" t="s">
        <v>142</v>
      </c>
      <c r="H73" s="27" t="s">
        <v>141</v>
      </c>
      <c r="I73" s="25"/>
      <c r="J73" s="27" t="s">
        <v>75</v>
      </c>
      <c r="K73" s="29">
        <v>1386</v>
      </c>
      <c r="L73" s="24" t="s">
        <v>7</v>
      </c>
      <c r="M73" s="24"/>
      <c r="N73" s="26">
        <f t="shared" si="3"/>
        <v>1386</v>
      </c>
      <c r="O73" s="181"/>
      <c r="P73" s="67"/>
    </row>
    <row r="74" spans="1:17" ht="12" customHeight="1">
      <c r="A74" s="23" t="s">
        <v>97</v>
      </c>
      <c r="B74" s="23" t="s">
        <v>16</v>
      </c>
      <c r="C74" s="28" t="s">
        <v>4</v>
      </c>
      <c r="D74" s="28" t="s">
        <v>125</v>
      </c>
      <c r="E74" s="27">
        <v>34</v>
      </c>
      <c r="F74" s="27" t="s">
        <v>141</v>
      </c>
      <c r="G74" s="27" t="s">
        <v>142</v>
      </c>
      <c r="H74" s="27" t="s">
        <v>141</v>
      </c>
      <c r="I74" s="25" t="s">
        <v>77</v>
      </c>
      <c r="J74" s="24" t="s">
        <v>71</v>
      </c>
      <c r="K74" s="29">
        <v>2500</v>
      </c>
      <c r="L74" s="24" t="s">
        <v>7</v>
      </c>
      <c r="M74" s="24"/>
      <c r="N74" s="26">
        <f t="shared" si="3"/>
        <v>2500</v>
      </c>
      <c r="O74" s="181"/>
      <c r="P74" s="67"/>
    </row>
    <row r="75" spans="1:17" ht="12" customHeight="1">
      <c r="A75" s="31" t="s">
        <v>94</v>
      </c>
      <c r="B75" s="23" t="s">
        <v>140</v>
      </c>
      <c r="C75" s="28" t="s">
        <v>4</v>
      </c>
      <c r="D75" s="28" t="s">
        <v>110</v>
      </c>
      <c r="E75" s="27">
        <v>187</v>
      </c>
      <c r="F75" s="27" t="s">
        <v>141</v>
      </c>
      <c r="G75" s="27" t="s">
        <v>142</v>
      </c>
      <c r="H75" s="27" t="s">
        <v>141</v>
      </c>
      <c r="I75" s="25"/>
      <c r="J75" s="27" t="s">
        <v>75</v>
      </c>
      <c r="K75" s="29">
        <v>1600</v>
      </c>
      <c r="L75" s="24" t="s">
        <v>7</v>
      </c>
      <c r="M75" s="24"/>
      <c r="N75" s="26">
        <f t="shared" si="3"/>
        <v>1600</v>
      </c>
      <c r="O75" s="181"/>
      <c r="P75" s="67"/>
    </row>
    <row r="76" spans="1:17" ht="12" customHeight="1">
      <c r="A76" s="28" t="s">
        <v>95</v>
      </c>
      <c r="B76" s="23" t="s">
        <v>28</v>
      </c>
      <c r="C76" s="28" t="s">
        <v>4</v>
      </c>
      <c r="D76" s="23" t="s">
        <v>29</v>
      </c>
      <c r="E76" s="27">
        <v>53</v>
      </c>
      <c r="F76" s="27" t="s">
        <v>141</v>
      </c>
      <c r="G76" s="27" t="s">
        <v>142</v>
      </c>
      <c r="H76" s="27" t="s">
        <v>141</v>
      </c>
      <c r="I76" s="30" t="s">
        <v>139</v>
      </c>
      <c r="J76" s="27" t="s">
        <v>166</v>
      </c>
      <c r="K76" s="29">
        <v>5583</v>
      </c>
      <c r="L76" s="24" t="s">
        <v>37</v>
      </c>
      <c r="M76" s="24"/>
      <c r="N76" s="26">
        <v>1264</v>
      </c>
      <c r="O76" s="181"/>
      <c r="P76" s="67"/>
    </row>
    <row r="77" spans="1:17" ht="12" customHeight="1">
      <c r="A77" s="28" t="s">
        <v>95</v>
      </c>
      <c r="B77" s="23" t="s">
        <v>28</v>
      </c>
      <c r="C77" s="28" t="s">
        <v>4</v>
      </c>
      <c r="D77" s="23" t="s">
        <v>29</v>
      </c>
      <c r="E77" s="27">
        <v>480</v>
      </c>
      <c r="F77" s="27" t="s">
        <v>141</v>
      </c>
      <c r="G77" s="27" t="s">
        <v>142</v>
      </c>
      <c r="H77" s="27" t="s">
        <v>141</v>
      </c>
      <c r="I77" s="25"/>
      <c r="J77" s="27" t="s">
        <v>75</v>
      </c>
      <c r="K77" s="29">
        <v>788</v>
      </c>
      <c r="L77" s="24" t="s">
        <v>7</v>
      </c>
      <c r="M77" s="24"/>
      <c r="N77" s="26">
        <f t="shared" ref="N77:N83" si="4">K77</f>
        <v>788</v>
      </c>
      <c r="O77" s="181"/>
      <c r="P77" s="67"/>
    </row>
    <row r="78" spans="1:17" ht="12" customHeight="1">
      <c r="A78" s="28" t="s">
        <v>94</v>
      </c>
      <c r="B78" s="23" t="s">
        <v>140</v>
      </c>
      <c r="C78" s="28" t="s">
        <v>4</v>
      </c>
      <c r="D78" s="23" t="s">
        <v>110</v>
      </c>
      <c r="E78" s="27">
        <v>85</v>
      </c>
      <c r="F78" s="24" t="s">
        <v>141</v>
      </c>
      <c r="G78" s="24" t="s">
        <v>142</v>
      </c>
      <c r="H78" s="24" t="s">
        <v>142</v>
      </c>
      <c r="I78" s="25"/>
      <c r="J78" s="24" t="s">
        <v>81</v>
      </c>
      <c r="K78" s="29">
        <v>1700</v>
      </c>
      <c r="L78" s="24" t="s">
        <v>7</v>
      </c>
      <c r="M78" s="24"/>
      <c r="N78" s="26">
        <f t="shared" si="4"/>
        <v>1700</v>
      </c>
      <c r="O78" s="181"/>
      <c r="P78" s="67"/>
    </row>
    <row r="79" spans="1:17" s="10" customFormat="1" ht="12" customHeight="1">
      <c r="A79" s="32" t="s">
        <v>97</v>
      </c>
      <c r="B79" s="32" t="s">
        <v>42</v>
      </c>
      <c r="C79" s="32" t="s">
        <v>4</v>
      </c>
      <c r="D79" s="32" t="s">
        <v>150</v>
      </c>
      <c r="E79" s="33">
        <v>320</v>
      </c>
      <c r="F79" s="34" t="s">
        <v>141</v>
      </c>
      <c r="G79" s="34" t="s">
        <v>80</v>
      </c>
      <c r="H79" s="34" t="s">
        <v>141</v>
      </c>
      <c r="I79" s="35" t="s">
        <v>136</v>
      </c>
      <c r="J79" s="34" t="s">
        <v>81</v>
      </c>
      <c r="K79" s="36">
        <v>2500</v>
      </c>
      <c r="L79" s="34" t="s">
        <v>7</v>
      </c>
      <c r="M79" s="34"/>
      <c r="N79" s="26">
        <f t="shared" si="4"/>
        <v>2500</v>
      </c>
      <c r="O79" s="181"/>
      <c r="P79" s="67"/>
      <c r="Q79"/>
    </row>
    <row r="80" spans="1:17" ht="12" customHeight="1">
      <c r="A80" s="23" t="s">
        <v>155</v>
      </c>
      <c r="B80" s="23" t="s">
        <v>57</v>
      </c>
      <c r="C80" s="23" t="s">
        <v>4</v>
      </c>
      <c r="D80" s="23" t="s">
        <v>58</v>
      </c>
      <c r="E80" s="37">
        <v>193</v>
      </c>
      <c r="F80" s="24" t="s">
        <v>141</v>
      </c>
      <c r="G80" s="24" t="s">
        <v>141</v>
      </c>
      <c r="H80" s="24" t="s">
        <v>141</v>
      </c>
      <c r="I80" s="25" t="s">
        <v>151</v>
      </c>
      <c r="J80" s="24" t="s">
        <v>71</v>
      </c>
      <c r="K80" s="29">
        <v>1244</v>
      </c>
      <c r="L80" s="24" t="s">
        <v>7</v>
      </c>
      <c r="M80" s="24"/>
      <c r="N80" s="26">
        <f t="shared" si="4"/>
        <v>1244</v>
      </c>
      <c r="O80" s="181"/>
      <c r="P80" s="67"/>
    </row>
    <row r="81" spans="1:17" ht="12" customHeight="1">
      <c r="A81" s="28" t="s">
        <v>95</v>
      </c>
      <c r="B81" s="23" t="s">
        <v>28</v>
      </c>
      <c r="C81" s="23" t="s">
        <v>4</v>
      </c>
      <c r="D81" s="23" t="s">
        <v>29</v>
      </c>
      <c r="E81" s="37">
        <v>480</v>
      </c>
      <c r="F81" s="24" t="s">
        <v>141</v>
      </c>
      <c r="G81" s="24" t="s">
        <v>142</v>
      </c>
      <c r="H81" s="24" t="s">
        <v>141</v>
      </c>
      <c r="I81" s="25"/>
      <c r="J81" s="24" t="s">
        <v>71</v>
      </c>
      <c r="K81" s="29">
        <v>788</v>
      </c>
      <c r="L81" s="24" t="s">
        <v>7</v>
      </c>
      <c r="M81" s="24"/>
      <c r="N81" s="26">
        <f t="shared" si="4"/>
        <v>788</v>
      </c>
      <c r="O81" s="181"/>
      <c r="P81" s="67"/>
    </row>
    <row r="82" spans="1:17" ht="12" customHeight="1">
      <c r="A82" s="31" t="s">
        <v>102</v>
      </c>
      <c r="B82" s="23" t="s">
        <v>153</v>
      </c>
      <c r="C82" s="23" t="s">
        <v>4</v>
      </c>
      <c r="D82" s="28" t="s">
        <v>107</v>
      </c>
      <c r="E82" s="37">
        <v>130</v>
      </c>
      <c r="F82" s="24" t="s">
        <v>141</v>
      </c>
      <c r="G82" s="24" t="s">
        <v>141</v>
      </c>
      <c r="H82" s="24" t="s">
        <v>141</v>
      </c>
      <c r="I82" s="25" t="s">
        <v>77</v>
      </c>
      <c r="J82" s="24" t="s">
        <v>75</v>
      </c>
      <c r="K82" s="29">
        <v>2492</v>
      </c>
      <c r="L82" s="24" t="s">
        <v>7</v>
      </c>
      <c r="M82" s="24"/>
      <c r="N82" s="26">
        <f t="shared" si="4"/>
        <v>2492</v>
      </c>
      <c r="O82" s="181"/>
      <c r="P82" s="67"/>
    </row>
    <row r="83" spans="1:17" ht="12" customHeight="1">
      <c r="A83" s="23" t="s">
        <v>97</v>
      </c>
      <c r="B83" s="23" t="s">
        <v>21</v>
      </c>
      <c r="C83" s="23" t="s">
        <v>4</v>
      </c>
      <c r="D83" s="23" t="s">
        <v>103</v>
      </c>
      <c r="E83" s="37">
        <v>109</v>
      </c>
      <c r="F83" s="24" t="s">
        <v>141</v>
      </c>
      <c r="G83" s="24" t="s">
        <v>143</v>
      </c>
      <c r="H83" s="24" t="s">
        <v>142</v>
      </c>
      <c r="I83" s="25" t="s">
        <v>112</v>
      </c>
      <c r="J83" s="24" t="s">
        <v>71</v>
      </c>
      <c r="K83" s="29">
        <v>1349</v>
      </c>
      <c r="L83" s="24" t="s">
        <v>7</v>
      </c>
      <c r="M83" s="24"/>
      <c r="N83" s="26">
        <f t="shared" si="4"/>
        <v>1349</v>
      </c>
      <c r="O83" s="181"/>
      <c r="P83" s="67"/>
    </row>
    <row r="84" spans="1:17" ht="12" customHeight="1">
      <c r="A84" s="31" t="s">
        <v>102</v>
      </c>
      <c r="B84" s="23" t="s">
        <v>153</v>
      </c>
      <c r="C84" s="23" t="s">
        <v>4</v>
      </c>
      <c r="D84" s="28" t="s">
        <v>106</v>
      </c>
      <c r="E84" s="37">
        <v>39</v>
      </c>
      <c r="F84" s="24" t="s">
        <v>141</v>
      </c>
      <c r="G84" s="24" t="s">
        <v>142</v>
      </c>
      <c r="H84" s="24" t="s">
        <v>141</v>
      </c>
      <c r="I84" s="25"/>
      <c r="J84" s="24" t="s">
        <v>81</v>
      </c>
      <c r="K84" s="29">
        <v>9000</v>
      </c>
      <c r="L84" s="24" t="s">
        <v>37</v>
      </c>
      <c r="M84" s="24"/>
      <c r="N84" s="26">
        <v>2769</v>
      </c>
      <c r="O84" s="181"/>
      <c r="P84" s="67"/>
    </row>
    <row r="85" spans="1:17" ht="12" customHeight="1">
      <c r="A85" s="31" t="s">
        <v>115</v>
      </c>
      <c r="B85" s="23" t="s">
        <v>100</v>
      </c>
      <c r="C85" s="23" t="s">
        <v>4</v>
      </c>
      <c r="D85" s="23" t="s">
        <v>109</v>
      </c>
      <c r="E85" s="37">
        <v>91</v>
      </c>
      <c r="F85" s="24" t="s">
        <v>141</v>
      </c>
      <c r="G85" s="24" t="s">
        <v>141</v>
      </c>
      <c r="H85" s="24" t="s">
        <v>141</v>
      </c>
      <c r="I85" s="25"/>
      <c r="J85" s="24" t="s">
        <v>81</v>
      </c>
      <c r="K85" s="29">
        <v>2500</v>
      </c>
      <c r="L85" s="24" t="s">
        <v>7</v>
      </c>
      <c r="M85" s="24"/>
      <c r="N85" s="26">
        <f>K85</f>
        <v>2500</v>
      </c>
      <c r="O85" s="181"/>
      <c r="P85" s="67"/>
    </row>
    <row r="86" spans="1:17" ht="12" customHeight="1">
      <c r="A86" s="23" t="s">
        <v>97</v>
      </c>
      <c r="B86" s="23" t="s">
        <v>21</v>
      </c>
      <c r="C86" s="23" t="s">
        <v>4</v>
      </c>
      <c r="D86" s="23" t="s">
        <v>103</v>
      </c>
      <c r="E86" s="37">
        <v>33</v>
      </c>
      <c r="F86" s="24" t="s">
        <v>141</v>
      </c>
      <c r="G86" s="24" t="s">
        <v>141</v>
      </c>
      <c r="H86" s="24"/>
      <c r="I86" s="25"/>
      <c r="J86" s="24" t="s">
        <v>71</v>
      </c>
      <c r="K86" s="29">
        <v>7000</v>
      </c>
      <c r="L86" s="24" t="s">
        <v>37</v>
      </c>
      <c r="M86" s="24"/>
      <c r="N86" s="26">
        <v>2545</v>
      </c>
      <c r="O86" s="181"/>
      <c r="P86" s="67"/>
    </row>
    <row r="87" spans="1:17" ht="12" customHeight="1">
      <c r="A87" s="23" t="s">
        <v>97</v>
      </c>
      <c r="B87" s="23" t="s">
        <v>42</v>
      </c>
      <c r="C87" s="23" t="s">
        <v>4</v>
      </c>
      <c r="D87" s="23" t="s">
        <v>117</v>
      </c>
      <c r="E87" s="37">
        <v>130</v>
      </c>
      <c r="F87" s="24" t="s">
        <v>141</v>
      </c>
      <c r="G87" s="24" t="s">
        <v>141</v>
      </c>
      <c r="H87" s="24" t="s">
        <v>141</v>
      </c>
      <c r="I87" s="25"/>
      <c r="J87" s="24" t="s">
        <v>75</v>
      </c>
      <c r="K87" s="29">
        <v>1754</v>
      </c>
      <c r="L87" s="24" t="s">
        <v>7</v>
      </c>
      <c r="M87" s="24"/>
      <c r="N87" s="26">
        <f>K87</f>
        <v>1754</v>
      </c>
      <c r="O87" s="182"/>
      <c r="P87" s="68">
        <f>AVERAGE(N48:N87)</f>
        <v>1961.7566017314562</v>
      </c>
    </row>
    <row r="88" spans="1:17" ht="12" customHeight="1">
      <c r="A88" s="38" t="s">
        <v>95</v>
      </c>
      <c r="B88" s="38" t="s">
        <v>59</v>
      </c>
      <c r="C88" s="38" t="s">
        <v>60</v>
      </c>
      <c r="D88" s="38" t="s">
        <v>61</v>
      </c>
      <c r="E88" s="27">
        <v>470</v>
      </c>
      <c r="F88" s="27" t="s">
        <v>141</v>
      </c>
      <c r="G88" s="27" t="s">
        <v>142</v>
      </c>
      <c r="H88" s="27" t="s">
        <v>80</v>
      </c>
      <c r="I88" s="39" t="s">
        <v>77</v>
      </c>
      <c r="J88" s="27" t="s">
        <v>72</v>
      </c>
      <c r="K88" s="29">
        <v>2000</v>
      </c>
      <c r="L88" s="24" t="s">
        <v>7</v>
      </c>
      <c r="M88" s="24"/>
      <c r="N88" s="26">
        <f>K88</f>
        <v>2000</v>
      </c>
      <c r="O88" s="184" t="s">
        <v>190</v>
      </c>
      <c r="P88" s="69"/>
      <c r="Q88" s="10"/>
    </row>
    <row r="89" spans="1:17" ht="12" customHeight="1">
      <c r="A89" s="38" t="s">
        <v>97</v>
      </c>
      <c r="B89" s="38" t="s">
        <v>16</v>
      </c>
      <c r="C89" s="38" t="s">
        <v>60</v>
      </c>
      <c r="D89" s="38" t="s">
        <v>17</v>
      </c>
      <c r="E89" s="27">
        <v>70</v>
      </c>
      <c r="F89" s="27" t="s">
        <v>141</v>
      </c>
      <c r="G89" s="27" t="s">
        <v>142</v>
      </c>
      <c r="H89" s="27" t="s">
        <v>80</v>
      </c>
      <c r="I89" s="39"/>
      <c r="J89" s="27" t="s">
        <v>75</v>
      </c>
      <c r="K89" s="29">
        <v>6000</v>
      </c>
      <c r="L89" s="24" t="s">
        <v>36</v>
      </c>
      <c r="M89" s="24" t="s">
        <v>84</v>
      </c>
      <c r="N89" s="26">
        <f>K89</f>
        <v>6000</v>
      </c>
      <c r="O89" s="185"/>
      <c r="P89" s="70"/>
      <c r="Q89" s="10"/>
    </row>
    <row r="90" spans="1:17" ht="12" customHeight="1">
      <c r="A90" s="38" t="s">
        <v>97</v>
      </c>
      <c r="B90" s="38" t="s">
        <v>21</v>
      </c>
      <c r="C90" s="38" t="s">
        <v>60</v>
      </c>
      <c r="D90" s="38" t="s">
        <v>27</v>
      </c>
      <c r="E90" s="27">
        <v>22</v>
      </c>
      <c r="F90" s="27" t="s">
        <v>141</v>
      </c>
      <c r="G90" s="27" t="s">
        <v>142</v>
      </c>
      <c r="H90" s="27"/>
      <c r="I90" s="39"/>
      <c r="J90" s="27" t="s">
        <v>71</v>
      </c>
      <c r="K90" s="29">
        <v>6000</v>
      </c>
      <c r="L90" s="24" t="s">
        <v>37</v>
      </c>
      <c r="M90" s="24"/>
      <c r="N90" s="26">
        <f t="shared" ref="N90:N97" si="5">(K90/E90)*12</f>
        <v>3272.727272727273</v>
      </c>
      <c r="O90" s="185"/>
      <c r="P90" s="70"/>
      <c r="Q90" s="10"/>
    </row>
    <row r="91" spans="1:17" ht="12" customHeight="1">
      <c r="A91" s="38" t="s">
        <v>97</v>
      </c>
      <c r="B91" s="38" t="s">
        <v>42</v>
      </c>
      <c r="C91" s="38" t="s">
        <v>60</v>
      </c>
      <c r="D91" s="38" t="s">
        <v>43</v>
      </c>
      <c r="E91" s="27">
        <v>58</v>
      </c>
      <c r="F91" s="27" t="s">
        <v>141</v>
      </c>
      <c r="G91" s="27" t="s">
        <v>142</v>
      </c>
      <c r="H91" s="27" t="s">
        <v>80</v>
      </c>
      <c r="I91" s="39" t="s">
        <v>87</v>
      </c>
      <c r="J91" s="27" t="s">
        <v>72</v>
      </c>
      <c r="K91" s="29">
        <v>10000</v>
      </c>
      <c r="L91" s="24" t="s">
        <v>41</v>
      </c>
      <c r="M91" s="24"/>
      <c r="N91" s="26">
        <f t="shared" si="5"/>
        <v>2068.9655172413795</v>
      </c>
      <c r="O91" s="185"/>
      <c r="P91" s="70"/>
      <c r="Q91" s="10"/>
    </row>
    <row r="92" spans="1:17" ht="12" customHeight="1">
      <c r="A92" s="38" t="s">
        <v>97</v>
      </c>
      <c r="B92" s="38" t="s">
        <v>8</v>
      </c>
      <c r="C92" s="38" t="s">
        <v>60</v>
      </c>
      <c r="D92" s="38" t="s">
        <v>23</v>
      </c>
      <c r="E92" s="27">
        <v>44</v>
      </c>
      <c r="F92" s="27" t="s">
        <v>141</v>
      </c>
      <c r="G92" s="27" t="s">
        <v>142</v>
      </c>
      <c r="H92" s="27" t="s">
        <v>141</v>
      </c>
      <c r="I92" s="39"/>
      <c r="J92" s="27" t="s">
        <v>71</v>
      </c>
      <c r="K92" s="29">
        <v>11960</v>
      </c>
      <c r="L92" s="24" t="s">
        <v>62</v>
      </c>
      <c r="M92" s="24"/>
      <c r="N92" s="26">
        <f t="shared" si="5"/>
        <v>3261.818181818182</v>
      </c>
      <c r="O92" s="185"/>
      <c r="P92" s="70"/>
      <c r="Q92" s="10"/>
    </row>
    <row r="93" spans="1:17" ht="12" customHeight="1">
      <c r="A93" s="38" t="s">
        <v>94</v>
      </c>
      <c r="B93" s="38" t="s">
        <v>31</v>
      </c>
      <c r="C93" s="38" t="s">
        <v>60</v>
      </c>
      <c r="D93" s="38" t="s">
        <v>46</v>
      </c>
      <c r="E93" s="27">
        <v>55</v>
      </c>
      <c r="F93" s="27" t="s">
        <v>141</v>
      </c>
      <c r="G93" s="27" t="s">
        <v>142</v>
      </c>
      <c r="H93" s="27" t="s">
        <v>141</v>
      </c>
      <c r="I93" s="39"/>
      <c r="J93" s="27" t="s">
        <v>71</v>
      </c>
      <c r="K93" s="29">
        <v>14500</v>
      </c>
      <c r="L93" s="24" t="s">
        <v>37</v>
      </c>
      <c r="M93" s="24"/>
      <c r="N93" s="26">
        <f t="shared" si="5"/>
        <v>3163.6363636363635</v>
      </c>
      <c r="O93" s="185"/>
      <c r="P93" s="70"/>
      <c r="Q93" s="10"/>
    </row>
    <row r="94" spans="1:17" ht="12" customHeight="1">
      <c r="A94" s="38" t="s">
        <v>96</v>
      </c>
      <c r="B94" s="38" t="s">
        <v>63</v>
      </c>
      <c r="C94" s="38" t="s">
        <v>60</v>
      </c>
      <c r="D94" s="38" t="s">
        <v>64</v>
      </c>
      <c r="E94" s="27">
        <v>238</v>
      </c>
      <c r="F94" s="27" t="s">
        <v>141</v>
      </c>
      <c r="G94" s="27" t="s">
        <v>142</v>
      </c>
      <c r="H94" s="27" t="s">
        <v>141</v>
      </c>
      <c r="I94" s="39"/>
      <c r="J94" s="27" t="s">
        <v>75</v>
      </c>
      <c r="K94" s="29">
        <v>19900</v>
      </c>
      <c r="L94" s="24" t="s">
        <v>37</v>
      </c>
      <c r="M94" s="24"/>
      <c r="N94" s="26">
        <f t="shared" si="5"/>
        <v>1003.3613445378151</v>
      </c>
      <c r="O94" s="185"/>
      <c r="P94" s="70"/>
      <c r="Q94" s="10"/>
    </row>
    <row r="95" spans="1:17" s="10" customFormat="1" ht="12" customHeight="1">
      <c r="A95" s="40" t="s">
        <v>97</v>
      </c>
      <c r="B95" s="40" t="s">
        <v>18</v>
      </c>
      <c r="C95" s="40" t="s">
        <v>60</v>
      </c>
      <c r="D95" s="40" t="s">
        <v>65</v>
      </c>
      <c r="E95" s="27">
        <v>100</v>
      </c>
      <c r="F95" s="27" t="s">
        <v>141</v>
      </c>
      <c r="G95" s="27"/>
      <c r="H95" s="27"/>
      <c r="I95" s="39"/>
      <c r="J95" s="27" t="s">
        <v>71</v>
      </c>
      <c r="K95" s="29">
        <v>20000</v>
      </c>
      <c r="L95" s="24" t="s">
        <v>66</v>
      </c>
      <c r="M95" s="24"/>
      <c r="N95" s="26">
        <f t="shared" si="5"/>
        <v>2400</v>
      </c>
      <c r="O95" s="185"/>
      <c r="P95" s="70"/>
    </row>
    <row r="96" spans="1:17" s="10" customFormat="1" ht="12" customHeight="1">
      <c r="A96" s="41" t="s">
        <v>155</v>
      </c>
      <c r="B96" s="40" t="s">
        <v>57</v>
      </c>
      <c r="C96" s="40" t="s">
        <v>60</v>
      </c>
      <c r="D96" s="40" t="s">
        <v>58</v>
      </c>
      <c r="E96" s="27">
        <v>74</v>
      </c>
      <c r="F96" s="27" t="s">
        <v>141</v>
      </c>
      <c r="G96" s="27" t="s">
        <v>142</v>
      </c>
      <c r="H96" s="27" t="s">
        <v>142</v>
      </c>
      <c r="I96" s="39" t="s">
        <v>90</v>
      </c>
      <c r="J96" s="27" t="s">
        <v>71</v>
      </c>
      <c r="K96" s="29">
        <v>24000</v>
      </c>
      <c r="L96" s="24" t="s">
        <v>37</v>
      </c>
      <c r="M96" s="24"/>
      <c r="N96" s="26">
        <f t="shared" si="5"/>
        <v>3891.8918918918916</v>
      </c>
      <c r="O96" s="185"/>
      <c r="P96" s="70"/>
    </row>
    <row r="97" spans="1:17" s="10" customFormat="1" ht="12" customHeight="1">
      <c r="A97" s="41" t="s">
        <v>155</v>
      </c>
      <c r="B97" s="40" t="s">
        <v>44</v>
      </c>
      <c r="C97" s="40" t="s">
        <v>60</v>
      </c>
      <c r="D97" s="40" t="s">
        <v>67</v>
      </c>
      <c r="E97" s="27">
        <v>1221</v>
      </c>
      <c r="F97" s="27" t="s">
        <v>141</v>
      </c>
      <c r="G97" s="27"/>
      <c r="H97" s="27"/>
      <c r="I97" s="39"/>
      <c r="J97" s="27" t="s">
        <v>71</v>
      </c>
      <c r="K97" s="29">
        <v>100000</v>
      </c>
      <c r="L97" s="24" t="s">
        <v>68</v>
      </c>
      <c r="M97" s="24"/>
      <c r="N97" s="26">
        <f t="shared" si="5"/>
        <v>982.80098280098287</v>
      </c>
      <c r="O97" s="185"/>
      <c r="P97" s="71">
        <f>AVERAGE(N88:N97)</f>
        <v>2804.5201554653881</v>
      </c>
      <c r="Q97" s="10" t="s">
        <v>193</v>
      </c>
    </row>
    <row r="98" spans="1:17" s="10" customFormat="1" ht="12" customHeight="1">
      <c r="A98" s="41" t="s">
        <v>95</v>
      </c>
      <c r="B98" s="41" t="s">
        <v>59</v>
      </c>
      <c r="C98" s="41" t="s">
        <v>60</v>
      </c>
      <c r="D98" s="41" t="s">
        <v>171</v>
      </c>
      <c r="E98" s="27">
        <v>200</v>
      </c>
      <c r="F98" s="27" t="s">
        <v>141</v>
      </c>
      <c r="G98" s="27" t="s">
        <v>142</v>
      </c>
      <c r="H98" s="27"/>
      <c r="I98" s="39"/>
      <c r="J98" s="27" t="s">
        <v>166</v>
      </c>
      <c r="K98" s="29">
        <v>2300</v>
      </c>
      <c r="L98" s="24" t="s">
        <v>7</v>
      </c>
      <c r="M98" s="24"/>
      <c r="N98" s="26">
        <v>2300</v>
      </c>
      <c r="O98" s="184" t="s">
        <v>191</v>
      </c>
      <c r="P98" s="69"/>
    </row>
    <row r="99" spans="1:17" s="10" customFormat="1" ht="12" customHeight="1">
      <c r="A99" s="40" t="s">
        <v>97</v>
      </c>
      <c r="B99" s="41" t="s">
        <v>16</v>
      </c>
      <c r="C99" s="41" t="s">
        <v>60</v>
      </c>
      <c r="D99" s="41" t="s">
        <v>170</v>
      </c>
      <c r="E99" s="27">
        <v>328</v>
      </c>
      <c r="F99" s="27" t="s">
        <v>141</v>
      </c>
      <c r="G99" s="27"/>
      <c r="H99" s="27"/>
      <c r="I99" s="39" t="s">
        <v>136</v>
      </c>
      <c r="J99" s="27" t="s">
        <v>81</v>
      </c>
      <c r="K99" s="29">
        <v>170000</v>
      </c>
      <c r="L99" s="24" t="s">
        <v>37</v>
      </c>
      <c r="M99" s="24"/>
      <c r="N99" s="26">
        <f>(K99/E99)*12</f>
        <v>6219.5121951219508</v>
      </c>
      <c r="O99" s="185"/>
      <c r="P99" s="70"/>
    </row>
    <row r="100" spans="1:17" s="10" customFormat="1" ht="12" customHeight="1">
      <c r="A100" s="40" t="s">
        <v>97</v>
      </c>
      <c r="B100" s="40" t="s">
        <v>42</v>
      </c>
      <c r="C100" s="41" t="s">
        <v>60</v>
      </c>
      <c r="D100" s="40" t="s">
        <v>137</v>
      </c>
      <c r="E100" s="27">
        <v>342</v>
      </c>
      <c r="F100" s="27" t="s">
        <v>141</v>
      </c>
      <c r="G100" s="27"/>
      <c r="H100" s="27"/>
      <c r="I100" s="39" t="s">
        <v>138</v>
      </c>
      <c r="J100" s="27" t="s">
        <v>81</v>
      </c>
      <c r="K100" s="29">
        <v>7000</v>
      </c>
      <c r="L100" s="24" t="s">
        <v>7</v>
      </c>
      <c r="M100" s="24"/>
      <c r="N100" s="26">
        <f>K100</f>
        <v>7000</v>
      </c>
      <c r="O100" s="185"/>
      <c r="P100" s="70"/>
      <c r="Q100" s="12"/>
    </row>
    <row r="101" spans="1:17" s="10" customFormat="1" ht="12" customHeight="1">
      <c r="A101" s="40" t="s">
        <v>97</v>
      </c>
      <c r="B101" s="40" t="s">
        <v>16</v>
      </c>
      <c r="C101" s="41" t="s">
        <v>60</v>
      </c>
      <c r="D101" s="40" t="s">
        <v>123</v>
      </c>
      <c r="E101" s="27">
        <v>67</v>
      </c>
      <c r="F101" s="27" t="s">
        <v>141</v>
      </c>
      <c r="G101" s="27"/>
      <c r="H101" s="27"/>
      <c r="I101" s="39"/>
      <c r="J101" s="27" t="s">
        <v>71</v>
      </c>
      <c r="K101" s="29">
        <v>5850</v>
      </c>
      <c r="L101" s="24" t="s">
        <v>7</v>
      </c>
      <c r="M101" s="24"/>
      <c r="N101" s="26">
        <f>K101</f>
        <v>5850</v>
      </c>
      <c r="O101" s="185"/>
      <c r="P101" s="70"/>
      <c r="Q101" s="12"/>
    </row>
    <row r="102" spans="1:17" s="10" customFormat="1" ht="12" customHeight="1">
      <c r="A102" s="40" t="s">
        <v>97</v>
      </c>
      <c r="B102" s="41" t="s">
        <v>16</v>
      </c>
      <c r="C102" s="41" t="s">
        <v>60</v>
      </c>
      <c r="D102" s="41" t="s">
        <v>38</v>
      </c>
      <c r="E102" s="27">
        <v>196</v>
      </c>
      <c r="F102" s="27" t="s">
        <v>141</v>
      </c>
      <c r="G102" s="27"/>
      <c r="H102" s="27"/>
      <c r="I102" s="39"/>
      <c r="J102" s="27" t="s">
        <v>71</v>
      </c>
      <c r="K102" s="29">
        <v>3100</v>
      </c>
      <c r="L102" s="24" t="s">
        <v>7</v>
      </c>
      <c r="M102" s="24"/>
      <c r="N102" s="26">
        <f>K102</f>
        <v>3100</v>
      </c>
      <c r="O102" s="185"/>
      <c r="P102" s="70"/>
      <c r="Q102" s="12"/>
    </row>
    <row r="103" spans="1:17" s="10" customFormat="1" ht="12" customHeight="1">
      <c r="A103" s="40" t="s">
        <v>97</v>
      </c>
      <c r="B103" s="40" t="s">
        <v>8</v>
      </c>
      <c r="C103" s="40" t="s">
        <v>60</v>
      </c>
      <c r="D103" s="40" t="s">
        <v>152</v>
      </c>
      <c r="E103" s="27">
        <v>70</v>
      </c>
      <c r="F103" s="27" t="s">
        <v>141</v>
      </c>
      <c r="G103" s="27" t="s">
        <v>142</v>
      </c>
      <c r="H103" s="27"/>
      <c r="I103" s="39"/>
      <c r="J103" s="27" t="s">
        <v>71</v>
      </c>
      <c r="K103" s="29">
        <v>1629</v>
      </c>
      <c r="L103" s="24" t="s">
        <v>7</v>
      </c>
      <c r="M103" s="24"/>
      <c r="N103" s="26">
        <f>K103</f>
        <v>1629</v>
      </c>
      <c r="O103" s="186"/>
      <c r="P103" s="76">
        <f>AVERAGE(N98:N103)</f>
        <v>4349.752032520325</v>
      </c>
    </row>
    <row r="104" spans="1:17" ht="12" customHeight="1">
      <c r="A104" s="38" t="s">
        <v>97</v>
      </c>
      <c r="B104" s="38" t="s">
        <v>42</v>
      </c>
      <c r="C104" s="38" t="s">
        <v>69</v>
      </c>
      <c r="D104" s="38" t="s">
        <v>43</v>
      </c>
      <c r="E104" s="27">
        <v>126</v>
      </c>
      <c r="F104" s="27" t="s">
        <v>141</v>
      </c>
      <c r="G104" s="27" t="s">
        <v>142</v>
      </c>
      <c r="H104" s="27" t="s">
        <v>80</v>
      </c>
      <c r="I104" s="25"/>
      <c r="J104" s="27" t="s">
        <v>71</v>
      </c>
      <c r="K104" s="29">
        <v>850</v>
      </c>
      <c r="L104" s="24" t="s">
        <v>148</v>
      </c>
      <c r="M104" s="24"/>
      <c r="N104" s="26">
        <v>850</v>
      </c>
      <c r="O104" s="179" t="s">
        <v>190</v>
      </c>
      <c r="P104" s="72"/>
    </row>
    <row r="105" spans="1:17" ht="12" customHeight="1">
      <c r="A105" s="38" t="s">
        <v>97</v>
      </c>
      <c r="B105" s="38" t="s">
        <v>42</v>
      </c>
      <c r="C105" s="38" t="s">
        <v>69</v>
      </c>
      <c r="D105" s="38" t="s">
        <v>43</v>
      </c>
      <c r="E105" s="27">
        <v>374</v>
      </c>
      <c r="F105" s="27" t="s">
        <v>141</v>
      </c>
      <c r="G105" s="27" t="s">
        <v>142</v>
      </c>
      <c r="H105" s="27" t="s">
        <v>80</v>
      </c>
      <c r="I105" s="25"/>
      <c r="J105" s="27" t="s">
        <v>71</v>
      </c>
      <c r="K105" s="29">
        <v>850</v>
      </c>
      <c r="L105" s="24" t="s">
        <v>148</v>
      </c>
      <c r="M105" s="24"/>
      <c r="N105" s="26">
        <v>850</v>
      </c>
      <c r="O105" s="179"/>
      <c r="P105" s="72"/>
    </row>
    <row r="106" spans="1:17" ht="12" customHeight="1">
      <c r="A106" s="38" t="s">
        <v>97</v>
      </c>
      <c r="B106" s="38" t="s">
        <v>8</v>
      </c>
      <c r="C106" s="38" t="s">
        <v>69</v>
      </c>
      <c r="D106" s="38" t="s">
        <v>10</v>
      </c>
      <c r="E106" s="27">
        <v>320</v>
      </c>
      <c r="F106" s="27" t="s">
        <v>141</v>
      </c>
      <c r="G106" s="27" t="s">
        <v>142</v>
      </c>
      <c r="H106" s="27"/>
      <c r="I106" s="25"/>
      <c r="J106" s="27" t="s">
        <v>72</v>
      </c>
      <c r="K106" s="29">
        <v>1200</v>
      </c>
      <c r="L106" s="24" t="s">
        <v>11</v>
      </c>
      <c r="M106" s="24"/>
      <c r="N106" s="26">
        <f>K106</f>
        <v>1200</v>
      </c>
      <c r="O106" s="179"/>
      <c r="P106" s="72"/>
    </row>
    <row r="107" spans="1:17" ht="12" customHeight="1">
      <c r="A107" s="38" t="s">
        <v>97</v>
      </c>
      <c r="B107" s="38" t="s">
        <v>8</v>
      </c>
      <c r="C107" s="38" t="s">
        <v>69</v>
      </c>
      <c r="D107" s="38" t="s">
        <v>23</v>
      </c>
      <c r="E107" s="27">
        <v>57</v>
      </c>
      <c r="F107" s="27" t="s">
        <v>141</v>
      </c>
      <c r="G107" s="27" t="s">
        <v>141</v>
      </c>
      <c r="H107" s="27" t="s">
        <v>141</v>
      </c>
      <c r="I107" s="25"/>
      <c r="J107" s="27" t="s">
        <v>71</v>
      </c>
      <c r="K107" s="29">
        <v>6795</v>
      </c>
      <c r="L107" s="24" t="s">
        <v>92</v>
      </c>
      <c r="M107" s="24"/>
      <c r="N107" s="26">
        <f>(K107/E107)*12</f>
        <v>1430.5263157894738</v>
      </c>
      <c r="O107" s="179"/>
      <c r="P107" s="72"/>
    </row>
    <row r="108" spans="1:17" ht="12" customHeight="1">
      <c r="A108" s="38" t="s">
        <v>96</v>
      </c>
      <c r="B108" s="38" t="s">
        <v>63</v>
      </c>
      <c r="C108" s="38" t="s">
        <v>69</v>
      </c>
      <c r="D108" s="38" t="s">
        <v>64</v>
      </c>
      <c r="E108" s="27">
        <v>238</v>
      </c>
      <c r="F108" s="27" t="s">
        <v>141</v>
      </c>
      <c r="G108" s="27" t="s">
        <v>142</v>
      </c>
      <c r="H108" s="27" t="s">
        <v>141</v>
      </c>
      <c r="I108" s="25"/>
      <c r="J108" s="27" t="s">
        <v>75</v>
      </c>
      <c r="K108" s="29">
        <v>19900</v>
      </c>
      <c r="L108" s="24" t="s">
        <v>37</v>
      </c>
      <c r="M108" s="24"/>
      <c r="N108" s="26">
        <f>(K108/E108)*12</f>
        <v>1003.3613445378151</v>
      </c>
      <c r="O108" s="179"/>
      <c r="P108" s="72"/>
    </row>
    <row r="109" spans="1:17" ht="12" customHeight="1">
      <c r="A109" s="38" t="s">
        <v>155</v>
      </c>
      <c r="B109" s="38" t="s">
        <v>57</v>
      </c>
      <c r="C109" s="38" t="s">
        <v>69</v>
      </c>
      <c r="D109" s="38" t="s">
        <v>58</v>
      </c>
      <c r="E109" s="27">
        <v>74</v>
      </c>
      <c r="F109" s="27" t="s">
        <v>141</v>
      </c>
      <c r="G109" s="27" t="s">
        <v>142</v>
      </c>
      <c r="H109" s="27" t="s">
        <v>142</v>
      </c>
      <c r="I109" s="25" t="s">
        <v>90</v>
      </c>
      <c r="J109" s="27" t="s">
        <v>71</v>
      </c>
      <c r="K109" s="29">
        <v>24000</v>
      </c>
      <c r="L109" s="24" t="s">
        <v>37</v>
      </c>
      <c r="M109" s="24"/>
      <c r="N109" s="26">
        <f>(K109/E109)*12</f>
        <v>3891.8918918918916</v>
      </c>
      <c r="O109" s="179"/>
      <c r="P109" s="72"/>
    </row>
    <row r="110" spans="1:17" ht="12" customHeight="1">
      <c r="A110" s="42" t="s">
        <v>121</v>
      </c>
      <c r="B110" s="38" t="s">
        <v>3</v>
      </c>
      <c r="C110" s="38" t="s">
        <v>69</v>
      </c>
      <c r="D110" s="38" t="s">
        <v>9</v>
      </c>
      <c r="E110" s="27">
        <v>260</v>
      </c>
      <c r="F110" s="27" t="s">
        <v>141</v>
      </c>
      <c r="G110" s="27" t="s">
        <v>142</v>
      </c>
      <c r="H110" s="27" t="s">
        <v>79</v>
      </c>
      <c r="I110" s="25"/>
      <c r="J110" s="27" t="s">
        <v>71</v>
      </c>
      <c r="K110" s="29">
        <v>800</v>
      </c>
      <c r="L110" s="24" t="s">
        <v>7</v>
      </c>
      <c r="M110" s="24"/>
      <c r="N110" s="26">
        <f>K110</f>
        <v>800</v>
      </c>
      <c r="O110" s="179"/>
      <c r="P110" s="73">
        <f>AVERAGE(N104:N110)</f>
        <v>1432.2542217455973</v>
      </c>
    </row>
    <row r="111" spans="1:17" ht="12" customHeight="1">
      <c r="A111" s="42" t="s">
        <v>121</v>
      </c>
      <c r="B111" s="38" t="s">
        <v>3</v>
      </c>
      <c r="C111" s="42" t="s">
        <v>69</v>
      </c>
      <c r="D111" s="42" t="s">
        <v>126</v>
      </c>
      <c r="E111" s="27">
        <v>180</v>
      </c>
      <c r="F111" s="27" t="s">
        <v>141</v>
      </c>
      <c r="G111" s="27"/>
      <c r="H111" s="27" t="s">
        <v>141</v>
      </c>
      <c r="I111" s="25" t="s">
        <v>127</v>
      </c>
      <c r="J111" s="27" t="s">
        <v>75</v>
      </c>
      <c r="K111" s="29">
        <v>1000</v>
      </c>
      <c r="L111" s="24" t="s">
        <v>7</v>
      </c>
      <c r="M111" s="24"/>
      <c r="N111" s="26">
        <f t="shared" ref="N111:N119" si="6">K111</f>
        <v>1000</v>
      </c>
      <c r="O111" s="178" t="s">
        <v>191</v>
      </c>
      <c r="P111" s="77"/>
    </row>
    <row r="112" spans="1:17" ht="12" customHeight="1">
      <c r="A112" s="42" t="s">
        <v>95</v>
      </c>
      <c r="B112" s="42" t="s">
        <v>173</v>
      </c>
      <c r="C112" s="42" t="s">
        <v>69</v>
      </c>
      <c r="D112" s="42" t="s">
        <v>172</v>
      </c>
      <c r="E112" s="27">
        <v>300</v>
      </c>
      <c r="F112" s="27"/>
      <c r="G112" s="27"/>
      <c r="H112" s="27" t="s">
        <v>141</v>
      </c>
      <c r="I112" s="25"/>
      <c r="J112" s="27" t="s">
        <v>71</v>
      </c>
      <c r="K112" s="29">
        <v>680</v>
      </c>
      <c r="L112" s="24" t="s">
        <v>7</v>
      </c>
      <c r="M112" s="24"/>
      <c r="N112" s="26">
        <f t="shared" si="6"/>
        <v>680</v>
      </c>
      <c r="O112" s="179"/>
      <c r="P112" s="72"/>
    </row>
    <row r="113" spans="1:17" ht="12" customHeight="1">
      <c r="A113" s="42" t="s">
        <v>121</v>
      </c>
      <c r="B113" s="38" t="s">
        <v>3</v>
      </c>
      <c r="C113" s="42" t="s">
        <v>69</v>
      </c>
      <c r="D113" s="42" t="s">
        <v>174</v>
      </c>
      <c r="E113" s="27">
        <v>838</v>
      </c>
      <c r="F113" s="27"/>
      <c r="G113" s="27"/>
      <c r="H113" s="27" t="s">
        <v>141</v>
      </c>
      <c r="I113" s="25" t="s">
        <v>128</v>
      </c>
      <c r="J113" s="27" t="s">
        <v>81</v>
      </c>
      <c r="K113" s="29">
        <v>1200</v>
      </c>
      <c r="L113" s="24" t="s">
        <v>7</v>
      </c>
      <c r="M113" s="24"/>
      <c r="N113" s="26">
        <f t="shared" si="6"/>
        <v>1200</v>
      </c>
      <c r="O113" s="179"/>
      <c r="P113" s="72"/>
    </row>
    <row r="114" spans="1:17" ht="12" customHeight="1">
      <c r="A114" s="42" t="s">
        <v>129</v>
      </c>
      <c r="B114" s="42" t="s">
        <v>176</v>
      </c>
      <c r="C114" s="42" t="s">
        <v>69</v>
      </c>
      <c r="D114" s="42" t="s">
        <v>177</v>
      </c>
      <c r="E114" s="27">
        <v>54</v>
      </c>
      <c r="F114" s="27"/>
      <c r="G114" s="27"/>
      <c r="H114" s="27"/>
      <c r="I114" s="25" t="s">
        <v>130</v>
      </c>
      <c r="J114" s="27" t="s">
        <v>71</v>
      </c>
      <c r="K114" s="29">
        <v>1000</v>
      </c>
      <c r="L114" s="24" t="s">
        <v>7</v>
      </c>
      <c r="M114" s="24"/>
      <c r="N114" s="26">
        <f t="shared" si="6"/>
        <v>1000</v>
      </c>
      <c r="O114" s="179"/>
      <c r="P114" s="72"/>
    </row>
    <row r="115" spans="1:17" ht="12" customHeight="1">
      <c r="A115" s="42" t="s">
        <v>121</v>
      </c>
      <c r="B115" s="38" t="s">
        <v>3</v>
      </c>
      <c r="C115" s="42" t="s">
        <v>69</v>
      </c>
      <c r="D115" s="42" t="s">
        <v>175</v>
      </c>
      <c r="E115" s="27">
        <v>468</v>
      </c>
      <c r="F115" s="27"/>
      <c r="G115" s="27"/>
      <c r="H115" s="27" t="s">
        <v>141</v>
      </c>
      <c r="I115" s="25" t="s">
        <v>128</v>
      </c>
      <c r="J115" s="27" t="s">
        <v>81</v>
      </c>
      <c r="K115" s="29">
        <v>1200</v>
      </c>
      <c r="L115" s="24" t="s">
        <v>7</v>
      </c>
      <c r="M115" s="24"/>
      <c r="N115" s="26">
        <f t="shared" si="6"/>
        <v>1200</v>
      </c>
      <c r="O115" s="179"/>
      <c r="P115" s="72"/>
    </row>
    <row r="116" spans="1:17" ht="12" customHeight="1">
      <c r="A116" s="42" t="s">
        <v>131</v>
      </c>
      <c r="B116" s="42" t="s">
        <v>180</v>
      </c>
      <c r="C116" s="42" t="s">
        <v>69</v>
      </c>
      <c r="D116" s="42" t="s">
        <v>179</v>
      </c>
      <c r="E116" s="27">
        <v>240</v>
      </c>
      <c r="F116" s="27"/>
      <c r="G116" s="27"/>
      <c r="H116" s="27" t="s">
        <v>141</v>
      </c>
      <c r="I116" s="25" t="s">
        <v>132</v>
      </c>
      <c r="J116" s="27" t="s">
        <v>71</v>
      </c>
      <c r="K116" s="29">
        <v>700</v>
      </c>
      <c r="L116" s="24" t="s">
        <v>7</v>
      </c>
      <c r="M116" s="24"/>
      <c r="N116" s="26">
        <f t="shared" si="6"/>
        <v>700</v>
      </c>
      <c r="O116" s="179"/>
      <c r="P116" s="72"/>
    </row>
    <row r="117" spans="1:17" ht="12" customHeight="1">
      <c r="A117" s="42" t="s">
        <v>131</v>
      </c>
      <c r="B117" s="42" t="s">
        <v>180</v>
      </c>
      <c r="C117" s="42" t="s">
        <v>69</v>
      </c>
      <c r="D117" s="42" t="s">
        <v>178</v>
      </c>
      <c r="E117" s="27">
        <v>250</v>
      </c>
      <c r="F117" s="27"/>
      <c r="G117" s="27"/>
      <c r="H117" s="27" t="s">
        <v>141</v>
      </c>
      <c r="I117" s="25" t="s">
        <v>133</v>
      </c>
      <c r="J117" s="27" t="s">
        <v>75</v>
      </c>
      <c r="K117" s="29">
        <v>1000</v>
      </c>
      <c r="L117" s="24" t="s">
        <v>7</v>
      </c>
      <c r="M117" s="24"/>
      <c r="N117" s="26">
        <f t="shared" si="6"/>
        <v>1000</v>
      </c>
      <c r="O117" s="179"/>
      <c r="P117" s="72"/>
    </row>
    <row r="118" spans="1:17" ht="12" customHeight="1">
      <c r="A118" s="42" t="s">
        <v>102</v>
      </c>
      <c r="B118" s="38" t="s">
        <v>154</v>
      </c>
      <c r="C118" s="42" t="s">
        <v>69</v>
      </c>
      <c r="D118" s="38" t="s">
        <v>106</v>
      </c>
      <c r="E118" s="27">
        <v>1000</v>
      </c>
      <c r="F118" s="27" t="s">
        <v>141</v>
      </c>
      <c r="G118" s="27" t="s">
        <v>141</v>
      </c>
      <c r="H118" s="27"/>
      <c r="I118" s="25" t="s">
        <v>134</v>
      </c>
      <c r="J118" s="27" t="s">
        <v>71</v>
      </c>
      <c r="K118" s="29">
        <v>1800</v>
      </c>
      <c r="L118" s="24" t="s">
        <v>7</v>
      </c>
      <c r="M118" s="24"/>
      <c r="N118" s="26">
        <f t="shared" si="6"/>
        <v>1800</v>
      </c>
      <c r="O118" s="179"/>
      <c r="P118" s="72"/>
    </row>
    <row r="119" spans="1:17" ht="12" customHeight="1">
      <c r="A119" s="42" t="s">
        <v>121</v>
      </c>
      <c r="B119" s="38" t="s">
        <v>3</v>
      </c>
      <c r="C119" s="42" t="s">
        <v>69</v>
      </c>
      <c r="D119" s="42" t="s">
        <v>174</v>
      </c>
      <c r="E119" s="27">
        <v>468</v>
      </c>
      <c r="F119" s="27"/>
      <c r="G119" s="27"/>
      <c r="H119" s="27"/>
      <c r="I119" s="25" t="s">
        <v>135</v>
      </c>
      <c r="J119" s="27" t="s">
        <v>75</v>
      </c>
      <c r="K119" s="29">
        <v>1200</v>
      </c>
      <c r="L119" s="24" t="s">
        <v>7</v>
      </c>
      <c r="M119" s="24"/>
      <c r="N119" s="26">
        <f t="shared" si="6"/>
        <v>1200</v>
      </c>
      <c r="O119" s="179"/>
      <c r="P119" s="72"/>
    </row>
    <row r="120" spans="1:17" ht="12" customHeight="1">
      <c r="A120" s="38" t="s">
        <v>95</v>
      </c>
      <c r="B120" s="42" t="s">
        <v>59</v>
      </c>
      <c r="C120" s="38" t="s">
        <v>69</v>
      </c>
      <c r="D120" s="42" t="s">
        <v>171</v>
      </c>
      <c r="E120" s="27">
        <v>120</v>
      </c>
      <c r="F120" s="27" t="s">
        <v>141</v>
      </c>
      <c r="G120" s="27" t="s">
        <v>142</v>
      </c>
      <c r="H120" s="27"/>
      <c r="I120" s="25"/>
      <c r="J120" s="27" t="s">
        <v>81</v>
      </c>
      <c r="K120" s="29">
        <v>28000</v>
      </c>
      <c r="L120" s="24" t="s">
        <v>37</v>
      </c>
      <c r="M120" s="24"/>
      <c r="N120" s="26">
        <f>(K120/E120)*12</f>
        <v>2800</v>
      </c>
      <c r="O120" s="179"/>
      <c r="P120" s="72"/>
    </row>
    <row r="121" spans="1:17" ht="12" customHeight="1">
      <c r="A121" s="38" t="s">
        <v>121</v>
      </c>
      <c r="B121" s="38" t="s">
        <v>3</v>
      </c>
      <c r="C121" s="38" t="s">
        <v>69</v>
      </c>
      <c r="D121" s="38" t="s">
        <v>126</v>
      </c>
      <c r="E121" s="27">
        <v>180</v>
      </c>
      <c r="F121" s="27" t="s">
        <v>141</v>
      </c>
      <c r="G121" s="27"/>
      <c r="H121" s="27"/>
      <c r="I121" s="25" t="s">
        <v>127</v>
      </c>
      <c r="J121" s="27" t="s">
        <v>71</v>
      </c>
      <c r="K121" s="29">
        <v>1000</v>
      </c>
      <c r="L121" s="24" t="s">
        <v>7</v>
      </c>
      <c r="M121" s="24"/>
      <c r="N121" s="26">
        <v>1629</v>
      </c>
      <c r="O121" s="180"/>
      <c r="P121" s="78">
        <f>AVERAGE(N111:N121)</f>
        <v>1291.7272727272727</v>
      </c>
      <c r="Q121" t="s">
        <v>194</v>
      </c>
    </row>
    <row r="122" spans="1:17">
      <c r="N122" s="16">
        <f>AVERAGE(N2:N121)</f>
        <v>2115.9459979305884</v>
      </c>
    </row>
  </sheetData>
  <mergeCells count="6">
    <mergeCell ref="O111:O121"/>
    <mergeCell ref="O2:O47"/>
    <mergeCell ref="O48:O87"/>
    <mergeCell ref="O88:O97"/>
    <mergeCell ref="O98:O103"/>
    <mergeCell ref="O104:O110"/>
  </mergeCells>
  <phoneticPr fontId="2" type="noConversion"/>
  <conditionalFormatting sqref="N2:N121">
    <cfRule type="colorScale" priority="5">
      <colorScale>
        <cfvo type="min"/>
        <cfvo type="num" val="2116"/>
        <cfvo type="max"/>
        <color theme="6"/>
        <color rgb="FFFFFF66"/>
        <color rgb="FFF8696B"/>
      </colorScale>
    </cfRule>
  </conditionalFormatting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5"/>
  </sheetPr>
  <dimension ref="A1:AB128"/>
  <sheetViews>
    <sheetView tabSelected="1" workbookViewId="0">
      <pane ySplit="1" topLeftCell="A2" activePane="bottomLeft" state="frozen"/>
      <selection pane="bottomLeft" activeCell="E24" sqref="E24"/>
    </sheetView>
  </sheetViews>
  <sheetFormatPr baseColWidth="10" defaultColWidth="8.83203125" defaultRowHeight="12" x14ac:dyDescent="0"/>
  <cols>
    <col min="1" max="1" width="3" customWidth="1"/>
    <col min="2" max="2" width="16.6640625" bestFit="1" customWidth="1"/>
    <col min="3" max="3" width="13.33203125" customWidth="1"/>
    <col min="4" max="4" width="6.83203125" hidden="1" customWidth="1"/>
    <col min="5" max="5" width="15" bestFit="1" customWidth="1"/>
    <col min="6" max="6" width="8.33203125" customWidth="1"/>
    <col min="7" max="7" width="8.5" style="2" customWidth="1"/>
    <col min="8" max="8" width="15.1640625" style="2" bestFit="1" customWidth="1"/>
    <col min="9" max="9" width="10.5" style="2" customWidth="1"/>
    <col min="10" max="10" width="16.1640625" style="2" customWidth="1"/>
    <col min="11" max="11" width="13" style="2" customWidth="1"/>
    <col min="12" max="12" width="10.1640625" style="1" hidden="1" customWidth="1"/>
    <col min="13" max="13" width="17.5" hidden="1" customWidth="1"/>
    <col min="14" max="14" width="10.6640625" style="3" hidden="1" customWidth="1"/>
    <col min="15" max="15" width="10.6640625" style="1" customWidth="1"/>
    <col min="16" max="16" width="8.83203125" style="5" hidden="1" customWidth="1"/>
    <col min="17" max="17" width="8.83203125" hidden="1" customWidth="1"/>
    <col min="18" max="18" width="8.33203125" customWidth="1"/>
    <col min="19" max="19" width="4.33203125" customWidth="1"/>
    <col min="20" max="21" width="8.83203125" style="5"/>
    <col min="22" max="22" width="8.83203125" style="5" customWidth="1"/>
    <col min="23" max="23" width="8.83203125" style="5"/>
    <col min="24" max="24" width="9.83203125" style="5" customWidth="1"/>
    <col min="25" max="26" width="8.83203125" style="5"/>
  </cols>
  <sheetData>
    <row r="1" spans="1:26" ht="37" thickBot="1">
      <c r="A1" s="79" t="s">
        <v>200</v>
      </c>
      <c r="B1" s="79" t="s">
        <v>0</v>
      </c>
      <c r="C1" s="79" t="s">
        <v>93</v>
      </c>
      <c r="D1" s="79" t="s">
        <v>1</v>
      </c>
      <c r="E1" s="79" t="s">
        <v>184</v>
      </c>
      <c r="F1" s="80" t="s">
        <v>187</v>
      </c>
      <c r="G1" s="79" t="s">
        <v>156</v>
      </c>
      <c r="H1" s="79" t="s">
        <v>146</v>
      </c>
      <c r="I1" s="79" t="s">
        <v>147</v>
      </c>
      <c r="J1" s="79" t="s">
        <v>168</v>
      </c>
      <c r="K1" s="79" t="s">
        <v>70</v>
      </c>
      <c r="L1" s="79" t="s">
        <v>5</v>
      </c>
      <c r="M1" s="79" t="s">
        <v>6</v>
      </c>
      <c r="N1" s="81" t="s">
        <v>99</v>
      </c>
      <c r="O1" s="80" t="s">
        <v>225</v>
      </c>
      <c r="P1" s="6" t="s">
        <v>189</v>
      </c>
      <c r="R1" s="100" t="s">
        <v>241</v>
      </c>
      <c r="S1" s="96"/>
      <c r="T1" s="97" t="s">
        <v>226</v>
      </c>
      <c r="U1" s="97" t="s">
        <v>227</v>
      </c>
      <c r="V1" s="97" t="s">
        <v>228</v>
      </c>
      <c r="W1" s="97" t="s">
        <v>229</v>
      </c>
      <c r="X1" s="97" t="s">
        <v>230</v>
      </c>
      <c r="Y1" s="97" t="s">
        <v>231</v>
      </c>
      <c r="Z1" s="97" t="s">
        <v>232</v>
      </c>
    </row>
    <row r="2" spans="1:26">
      <c r="A2" s="154">
        <v>1</v>
      </c>
      <c r="B2" s="155" t="s">
        <v>102</v>
      </c>
      <c r="C2" s="156" t="s">
        <v>153</v>
      </c>
      <c r="D2" s="155" t="s">
        <v>4</v>
      </c>
      <c r="E2" s="155" t="s">
        <v>107</v>
      </c>
      <c r="F2" s="157">
        <v>130</v>
      </c>
      <c r="G2" s="157" t="s">
        <v>141</v>
      </c>
      <c r="H2" s="157" t="s">
        <v>142</v>
      </c>
      <c r="I2" s="157" t="s">
        <v>141</v>
      </c>
      <c r="J2" s="158" t="s">
        <v>213</v>
      </c>
      <c r="K2" s="159" t="s">
        <v>75</v>
      </c>
      <c r="L2" s="29">
        <v>27000</v>
      </c>
      <c r="M2" s="24" t="s">
        <v>37</v>
      </c>
      <c r="N2" s="27" t="s">
        <v>101</v>
      </c>
      <c r="O2" s="26">
        <f t="shared" ref="O2:O7" si="0">(L2/F2)*12</f>
        <v>2492.3076923076924</v>
      </c>
      <c r="P2" s="82" t="s">
        <v>191</v>
      </c>
      <c r="Q2" s="83"/>
      <c r="R2" s="163"/>
      <c r="S2" s="61"/>
      <c r="T2" s="56">
        <v>0.95</v>
      </c>
      <c r="U2" s="56">
        <v>1</v>
      </c>
      <c r="V2" s="56">
        <v>1</v>
      </c>
      <c r="W2" s="56">
        <v>1.1000000000000001</v>
      </c>
      <c r="X2" s="56">
        <v>1.05</v>
      </c>
      <c r="Y2" s="56">
        <v>1</v>
      </c>
      <c r="Z2" s="94">
        <f t="shared" ref="Z2:Z33" si="1">AVERAGE(T2:Y2)</f>
        <v>1.0166666666666668</v>
      </c>
    </row>
    <row r="3" spans="1:26">
      <c r="A3" s="154">
        <v>2</v>
      </c>
      <c r="B3" s="155" t="s">
        <v>102</v>
      </c>
      <c r="C3" s="156" t="s">
        <v>153</v>
      </c>
      <c r="D3" s="155" t="s">
        <v>4</v>
      </c>
      <c r="E3" s="155" t="s">
        <v>106</v>
      </c>
      <c r="F3" s="157">
        <v>39</v>
      </c>
      <c r="G3" s="157" t="s">
        <v>141</v>
      </c>
      <c r="H3" s="157" t="s">
        <v>142</v>
      </c>
      <c r="I3" s="157" t="s">
        <v>141</v>
      </c>
      <c r="J3" s="158"/>
      <c r="K3" s="157" t="s">
        <v>81</v>
      </c>
      <c r="L3" s="29">
        <v>9000</v>
      </c>
      <c r="M3" s="24" t="s">
        <v>37</v>
      </c>
      <c r="N3" s="24"/>
      <c r="O3" s="26">
        <f t="shared" si="0"/>
        <v>2769.2307692307695</v>
      </c>
      <c r="P3" s="84" t="s">
        <v>191</v>
      </c>
      <c r="Q3" s="61"/>
      <c r="R3" s="164"/>
      <c r="S3" s="61"/>
      <c r="T3" s="56">
        <v>0.9</v>
      </c>
      <c r="U3" s="56">
        <v>1.25</v>
      </c>
      <c r="V3" s="56">
        <v>1</v>
      </c>
      <c r="W3" s="56">
        <v>1</v>
      </c>
      <c r="X3" s="56">
        <v>1.05</v>
      </c>
      <c r="Y3" s="56">
        <v>1.0249999999999999</v>
      </c>
      <c r="Z3" s="58">
        <f t="shared" si="1"/>
        <v>1.0374999999999999</v>
      </c>
    </row>
    <row r="4" spans="1:26" ht="12" customHeight="1">
      <c r="A4" s="154">
        <v>3</v>
      </c>
      <c r="B4" s="155" t="s">
        <v>102</v>
      </c>
      <c r="C4" s="156" t="s">
        <v>153</v>
      </c>
      <c r="D4" s="155" t="s">
        <v>4</v>
      </c>
      <c r="E4" s="155" t="s">
        <v>107</v>
      </c>
      <c r="F4" s="157">
        <v>13</v>
      </c>
      <c r="G4" s="157" t="s">
        <v>141</v>
      </c>
      <c r="H4" s="157" t="s">
        <v>142</v>
      </c>
      <c r="I4" s="157" t="s">
        <v>141</v>
      </c>
      <c r="J4" s="160" t="s">
        <v>182</v>
      </c>
      <c r="K4" s="157" t="s">
        <v>81</v>
      </c>
      <c r="L4" s="29">
        <v>3000</v>
      </c>
      <c r="M4" s="24" t="s">
        <v>37</v>
      </c>
      <c r="N4" s="24"/>
      <c r="O4" s="26">
        <f t="shared" si="0"/>
        <v>2769.2307692307695</v>
      </c>
      <c r="P4" s="84" t="s">
        <v>191</v>
      </c>
      <c r="Q4" s="61"/>
      <c r="R4" s="164"/>
      <c r="S4" s="61"/>
      <c r="T4" s="56">
        <v>0.95</v>
      </c>
      <c r="U4" s="56">
        <v>1.25</v>
      </c>
      <c r="V4" s="56">
        <v>1</v>
      </c>
      <c r="W4" s="56">
        <v>0.95</v>
      </c>
      <c r="X4" s="56">
        <v>1.05</v>
      </c>
      <c r="Y4" s="56">
        <v>1.05</v>
      </c>
      <c r="Z4" s="58">
        <f t="shared" si="1"/>
        <v>1.0416666666666667</v>
      </c>
    </row>
    <row r="5" spans="1:26" ht="12" customHeight="1">
      <c r="A5" s="154">
        <v>4</v>
      </c>
      <c r="B5" s="155" t="s">
        <v>102</v>
      </c>
      <c r="C5" s="156" t="s">
        <v>153</v>
      </c>
      <c r="D5" s="155" t="s">
        <v>4</v>
      </c>
      <c r="E5" s="155" t="s">
        <v>107</v>
      </c>
      <c r="F5" s="157">
        <v>23</v>
      </c>
      <c r="G5" s="157" t="s">
        <v>141</v>
      </c>
      <c r="H5" s="161" t="s">
        <v>142</v>
      </c>
      <c r="I5" s="157" t="s">
        <v>141</v>
      </c>
      <c r="J5" s="160" t="s">
        <v>182</v>
      </c>
      <c r="K5" s="159" t="s">
        <v>71</v>
      </c>
      <c r="L5" s="29">
        <v>4350</v>
      </c>
      <c r="M5" s="24" t="s">
        <v>37</v>
      </c>
      <c r="N5" s="24"/>
      <c r="O5" s="26">
        <f t="shared" si="0"/>
        <v>2269.565217391304</v>
      </c>
      <c r="P5" s="84" t="s">
        <v>191</v>
      </c>
      <c r="Q5" s="61"/>
      <c r="R5" s="164"/>
      <c r="S5" s="61"/>
      <c r="T5" s="56">
        <v>0.95</v>
      </c>
      <c r="U5" s="56">
        <v>0.9</v>
      </c>
      <c r="V5" s="56">
        <v>1</v>
      </c>
      <c r="W5" s="56">
        <v>1.1499999999999999</v>
      </c>
      <c r="X5" s="56">
        <v>1.05</v>
      </c>
      <c r="Y5" s="56">
        <v>1.05</v>
      </c>
      <c r="Z5" s="58">
        <f t="shared" si="1"/>
        <v>1.0166666666666666</v>
      </c>
    </row>
    <row r="6" spans="1:26" ht="12" customHeight="1">
      <c r="A6" s="154">
        <v>5</v>
      </c>
      <c r="B6" s="155" t="s">
        <v>102</v>
      </c>
      <c r="C6" s="156" t="s">
        <v>153</v>
      </c>
      <c r="D6" s="155" t="s">
        <v>4</v>
      </c>
      <c r="E6" s="155" t="s">
        <v>107</v>
      </c>
      <c r="F6" s="157">
        <v>18</v>
      </c>
      <c r="G6" s="157" t="s">
        <v>141</v>
      </c>
      <c r="H6" s="157" t="s">
        <v>142</v>
      </c>
      <c r="I6" s="157" t="s">
        <v>141</v>
      </c>
      <c r="J6" s="158"/>
      <c r="K6" s="159" t="s">
        <v>71</v>
      </c>
      <c r="L6" s="29">
        <v>3450</v>
      </c>
      <c r="M6" s="24" t="s">
        <v>37</v>
      </c>
      <c r="N6" s="24"/>
      <c r="O6" s="26">
        <f t="shared" si="0"/>
        <v>2300</v>
      </c>
      <c r="P6" s="84" t="s">
        <v>191</v>
      </c>
      <c r="Q6" s="61"/>
      <c r="R6" s="164"/>
      <c r="S6" s="61"/>
      <c r="T6" s="56">
        <v>0.95</v>
      </c>
      <c r="U6" s="56">
        <v>0.9</v>
      </c>
      <c r="V6" s="56">
        <v>1</v>
      </c>
      <c r="W6" s="56">
        <v>1.1499999999999999</v>
      </c>
      <c r="X6" s="56">
        <v>1.05</v>
      </c>
      <c r="Y6" s="56">
        <v>1.05</v>
      </c>
      <c r="Z6" s="58">
        <f t="shared" si="1"/>
        <v>1.0166666666666666</v>
      </c>
    </row>
    <row r="7" spans="1:26" ht="12" customHeight="1">
      <c r="A7" s="154">
        <v>6</v>
      </c>
      <c r="B7" s="155" t="s">
        <v>102</v>
      </c>
      <c r="C7" s="156" t="s">
        <v>153</v>
      </c>
      <c r="D7" s="155" t="s">
        <v>4</v>
      </c>
      <c r="E7" s="155" t="s">
        <v>107</v>
      </c>
      <c r="F7" s="157">
        <v>37</v>
      </c>
      <c r="G7" s="157" t="s">
        <v>141</v>
      </c>
      <c r="H7" s="157" t="s">
        <v>142</v>
      </c>
      <c r="I7" s="157" t="s">
        <v>141</v>
      </c>
      <c r="J7" s="158"/>
      <c r="K7" s="157" t="s">
        <v>71</v>
      </c>
      <c r="L7" s="29">
        <v>7092</v>
      </c>
      <c r="M7" s="24" t="s">
        <v>37</v>
      </c>
      <c r="N7" s="24"/>
      <c r="O7" s="26">
        <f t="shared" si="0"/>
        <v>2300.1081081081084</v>
      </c>
      <c r="P7" s="84" t="s">
        <v>191</v>
      </c>
      <c r="Q7" s="61"/>
      <c r="R7" s="164"/>
      <c r="S7" s="61"/>
      <c r="T7" s="56">
        <v>0.95</v>
      </c>
      <c r="U7" s="56">
        <v>0.9</v>
      </c>
      <c r="V7" s="56">
        <v>1</v>
      </c>
      <c r="W7" s="56">
        <v>1.1499999999999999</v>
      </c>
      <c r="X7" s="56">
        <v>1.05</v>
      </c>
      <c r="Y7" s="56">
        <v>1.05</v>
      </c>
      <c r="Z7" s="58">
        <f t="shared" si="1"/>
        <v>1.0166666666666666</v>
      </c>
    </row>
    <row r="8" spans="1:26">
      <c r="A8" s="154">
        <v>7</v>
      </c>
      <c r="B8" s="162" t="s">
        <v>102</v>
      </c>
      <c r="C8" s="156" t="s">
        <v>153</v>
      </c>
      <c r="D8" s="156" t="s">
        <v>4</v>
      </c>
      <c r="E8" s="155" t="s">
        <v>107</v>
      </c>
      <c r="F8" s="161">
        <v>130</v>
      </c>
      <c r="G8" s="159" t="s">
        <v>141</v>
      </c>
      <c r="H8" s="159" t="s">
        <v>141</v>
      </c>
      <c r="I8" s="159" t="s">
        <v>141</v>
      </c>
      <c r="J8" s="158" t="s">
        <v>213</v>
      </c>
      <c r="K8" s="159" t="s">
        <v>75</v>
      </c>
      <c r="L8" s="29">
        <v>2492</v>
      </c>
      <c r="M8" s="24" t="s">
        <v>7</v>
      </c>
      <c r="N8" s="24"/>
      <c r="O8" s="26">
        <v>2492</v>
      </c>
      <c r="P8" s="84" t="s">
        <v>191</v>
      </c>
      <c r="Q8" s="61"/>
      <c r="R8" s="164"/>
      <c r="S8" s="61"/>
      <c r="T8" s="56">
        <v>0.95</v>
      </c>
      <c r="U8" s="56">
        <v>1</v>
      </c>
      <c r="V8" s="56">
        <v>1.1000000000000001</v>
      </c>
      <c r="W8" s="56">
        <v>1</v>
      </c>
      <c r="X8" s="56">
        <v>1.05</v>
      </c>
      <c r="Y8" s="56">
        <v>1</v>
      </c>
      <c r="Z8" s="58">
        <f t="shared" si="1"/>
        <v>1.0166666666666666</v>
      </c>
    </row>
    <row r="9" spans="1:26" ht="12" customHeight="1" thickBot="1">
      <c r="A9" s="154">
        <v>8</v>
      </c>
      <c r="B9" s="162" t="s">
        <v>102</v>
      </c>
      <c r="C9" s="156" t="s">
        <v>153</v>
      </c>
      <c r="D9" s="156" t="s">
        <v>4</v>
      </c>
      <c r="E9" s="155" t="s">
        <v>106</v>
      </c>
      <c r="F9" s="161">
        <v>39</v>
      </c>
      <c r="G9" s="159" t="s">
        <v>141</v>
      </c>
      <c r="H9" s="159" t="s">
        <v>142</v>
      </c>
      <c r="I9" s="159" t="s">
        <v>141</v>
      </c>
      <c r="J9" s="158"/>
      <c r="K9" s="159" t="s">
        <v>81</v>
      </c>
      <c r="L9" s="29">
        <v>9000</v>
      </c>
      <c r="M9" s="24" t="s">
        <v>37</v>
      </c>
      <c r="N9" s="24"/>
      <c r="O9" s="26">
        <f>(L9/F9)*12</f>
        <v>2769.2307692307695</v>
      </c>
      <c r="P9" s="85" t="s">
        <v>191</v>
      </c>
      <c r="Q9" s="86"/>
      <c r="R9" s="165">
        <f>AVERAGE(O2:O9)</f>
        <v>2520.2091656874268</v>
      </c>
      <c r="S9" s="95"/>
      <c r="T9" s="56">
        <v>0.95</v>
      </c>
      <c r="U9" s="56">
        <v>1.25</v>
      </c>
      <c r="V9" s="56">
        <v>1</v>
      </c>
      <c r="W9" s="56">
        <v>1</v>
      </c>
      <c r="X9" s="56">
        <v>1.05</v>
      </c>
      <c r="Y9" s="56">
        <v>1.0249999999999999</v>
      </c>
      <c r="Z9" s="58">
        <f t="shared" si="1"/>
        <v>1.0458333333333334</v>
      </c>
    </row>
    <row r="10" spans="1:26" ht="12" customHeight="1">
      <c r="A10" s="38">
        <v>9</v>
      </c>
      <c r="B10" s="23" t="s">
        <v>95</v>
      </c>
      <c r="C10" s="23" t="s">
        <v>12</v>
      </c>
      <c r="D10" s="23" t="s">
        <v>4</v>
      </c>
      <c r="E10" s="23" t="s">
        <v>13</v>
      </c>
      <c r="F10" s="24">
        <v>58</v>
      </c>
      <c r="G10" s="24" t="s">
        <v>141</v>
      </c>
      <c r="H10" s="24" t="s">
        <v>142</v>
      </c>
      <c r="I10" s="24"/>
      <c r="J10" s="25"/>
      <c r="K10" s="24" t="s">
        <v>71</v>
      </c>
      <c r="L10" s="26">
        <v>1200</v>
      </c>
      <c r="M10" s="24" t="s">
        <v>11</v>
      </c>
      <c r="N10" s="24" t="s">
        <v>74</v>
      </c>
      <c r="O10" s="26">
        <f t="shared" ref="O10:O15" si="2">L10</f>
        <v>1200</v>
      </c>
      <c r="P10" s="82" t="s">
        <v>190</v>
      </c>
      <c r="Q10" s="83"/>
      <c r="R10" s="167"/>
      <c r="S10" s="61"/>
      <c r="T10" s="56">
        <v>1</v>
      </c>
      <c r="U10" s="56">
        <v>0.9</v>
      </c>
      <c r="V10" s="56">
        <v>1</v>
      </c>
      <c r="W10" s="56">
        <v>1</v>
      </c>
      <c r="X10" s="56">
        <v>1</v>
      </c>
      <c r="Y10" s="56">
        <v>1</v>
      </c>
      <c r="Z10" s="58">
        <f t="shared" si="1"/>
        <v>0.98333333333333339</v>
      </c>
    </row>
    <row r="11" spans="1:26" ht="12" customHeight="1">
      <c r="A11" s="38">
        <v>10</v>
      </c>
      <c r="B11" s="23" t="s">
        <v>95</v>
      </c>
      <c r="C11" s="23" t="s">
        <v>12</v>
      </c>
      <c r="D11" s="23" t="s">
        <v>4</v>
      </c>
      <c r="E11" s="23" t="s">
        <v>13</v>
      </c>
      <c r="F11" s="24">
        <v>110</v>
      </c>
      <c r="G11" s="24" t="s">
        <v>141</v>
      </c>
      <c r="H11" s="24" t="s">
        <v>142</v>
      </c>
      <c r="I11" s="24"/>
      <c r="J11" s="25"/>
      <c r="K11" s="24" t="s">
        <v>71</v>
      </c>
      <c r="L11" s="26">
        <v>1200</v>
      </c>
      <c r="M11" s="24" t="s">
        <v>11</v>
      </c>
      <c r="N11" s="24" t="s">
        <v>74</v>
      </c>
      <c r="O11" s="26">
        <f t="shared" si="2"/>
        <v>1200</v>
      </c>
      <c r="P11" s="84" t="s">
        <v>190</v>
      </c>
      <c r="Q11" s="61"/>
      <c r="R11" s="168"/>
      <c r="S11" s="61"/>
      <c r="T11" s="56">
        <v>1</v>
      </c>
      <c r="U11" s="56">
        <v>0.9</v>
      </c>
      <c r="V11" s="56">
        <v>1</v>
      </c>
      <c r="W11" s="56">
        <v>1</v>
      </c>
      <c r="X11" s="56">
        <v>1</v>
      </c>
      <c r="Y11" s="56">
        <v>1</v>
      </c>
      <c r="Z11" s="58">
        <f t="shared" si="1"/>
        <v>0.98333333333333339</v>
      </c>
    </row>
    <row r="12" spans="1:26" ht="12" customHeight="1">
      <c r="A12" s="38">
        <v>11</v>
      </c>
      <c r="B12" s="23" t="s">
        <v>95</v>
      </c>
      <c r="C12" s="23" t="s">
        <v>12</v>
      </c>
      <c r="D12" s="23" t="s">
        <v>4</v>
      </c>
      <c r="E12" s="23" t="s">
        <v>13</v>
      </c>
      <c r="F12" s="24">
        <v>21</v>
      </c>
      <c r="G12" s="24" t="s">
        <v>141</v>
      </c>
      <c r="H12" s="24" t="s">
        <v>142</v>
      </c>
      <c r="I12" s="24"/>
      <c r="J12" s="25"/>
      <c r="K12" s="24" t="s">
        <v>71</v>
      </c>
      <c r="L12" s="26">
        <v>1200</v>
      </c>
      <c r="M12" s="24" t="s">
        <v>11</v>
      </c>
      <c r="N12" s="24" t="s">
        <v>74</v>
      </c>
      <c r="O12" s="26">
        <f t="shared" si="2"/>
        <v>1200</v>
      </c>
      <c r="P12" s="84" t="s">
        <v>190</v>
      </c>
      <c r="Q12" s="61"/>
      <c r="R12" s="168"/>
      <c r="S12" s="61"/>
      <c r="T12" s="56">
        <v>1</v>
      </c>
      <c r="U12" s="56">
        <v>0.9</v>
      </c>
      <c r="V12" s="56">
        <v>1</v>
      </c>
      <c r="W12" s="56">
        <v>1</v>
      </c>
      <c r="X12" s="56">
        <v>1</v>
      </c>
      <c r="Y12" s="56">
        <v>1</v>
      </c>
      <c r="Z12" s="58">
        <f t="shared" si="1"/>
        <v>0.98333333333333339</v>
      </c>
    </row>
    <row r="13" spans="1:26" ht="12" customHeight="1">
      <c r="A13" s="38">
        <v>12</v>
      </c>
      <c r="B13" s="23" t="s">
        <v>95</v>
      </c>
      <c r="C13" s="23" t="s">
        <v>12</v>
      </c>
      <c r="D13" s="23" t="s">
        <v>4</v>
      </c>
      <c r="E13" s="23" t="s">
        <v>13</v>
      </c>
      <c r="F13" s="24">
        <v>51</v>
      </c>
      <c r="G13" s="24" t="s">
        <v>141</v>
      </c>
      <c r="H13" s="24" t="s">
        <v>142</v>
      </c>
      <c r="I13" s="24"/>
      <c r="J13" s="25"/>
      <c r="K13" s="24" t="s">
        <v>71</v>
      </c>
      <c r="L13" s="26">
        <v>1200</v>
      </c>
      <c r="M13" s="24" t="s">
        <v>11</v>
      </c>
      <c r="N13" s="24" t="s">
        <v>74</v>
      </c>
      <c r="O13" s="26">
        <f t="shared" si="2"/>
        <v>1200</v>
      </c>
      <c r="P13" s="84" t="s">
        <v>190</v>
      </c>
      <c r="Q13" s="61"/>
      <c r="R13" s="168"/>
      <c r="S13" s="61"/>
      <c r="T13" s="56">
        <v>1</v>
      </c>
      <c r="U13" s="56">
        <v>0.9</v>
      </c>
      <c r="V13" s="56">
        <v>1</v>
      </c>
      <c r="W13" s="56">
        <v>1</v>
      </c>
      <c r="X13" s="56">
        <v>1</v>
      </c>
      <c r="Y13" s="56">
        <v>1</v>
      </c>
      <c r="Z13" s="58">
        <f t="shared" si="1"/>
        <v>0.98333333333333339</v>
      </c>
    </row>
    <row r="14" spans="1:26">
      <c r="A14" s="38">
        <v>13</v>
      </c>
      <c r="B14" s="23" t="s">
        <v>95</v>
      </c>
      <c r="C14" s="23" t="s">
        <v>12</v>
      </c>
      <c r="D14" s="23" t="s">
        <v>4</v>
      </c>
      <c r="E14" s="23" t="s">
        <v>14</v>
      </c>
      <c r="F14" s="24">
        <v>150</v>
      </c>
      <c r="G14" s="24" t="s">
        <v>141</v>
      </c>
      <c r="H14" s="27" t="s">
        <v>240</v>
      </c>
      <c r="I14" s="24" t="s">
        <v>141</v>
      </c>
      <c r="J14" s="25" t="s">
        <v>213</v>
      </c>
      <c r="K14" s="24" t="s">
        <v>75</v>
      </c>
      <c r="L14" s="26">
        <v>1500</v>
      </c>
      <c r="M14" s="24" t="s">
        <v>15</v>
      </c>
      <c r="N14" s="24" t="s">
        <v>76</v>
      </c>
      <c r="O14" s="26">
        <f t="shared" si="2"/>
        <v>1500</v>
      </c>
      <c r="P14" s="84" t="s">
        <v>190</v>
      </c>
      <c r="Q14" s="61"/>
      <c r="R14" s="168"/>
      <c r="S14" s="61"/>
      <c r="T14" s="56">
        <v>0.95</v>
      </c>
      <c r="U14" s="56">
        <v>1</v>
      </c>
      <c r="V14" s="56">
        <v>1</v>
      </c>
      <c r="W14" s="56">
        <v>0.95</v>
      </c>
      <c r="X14" s="56">
        <v>1.05</v>
      </c>
      <c r="Y14" s="56">
        <v>1</v>
      </c>
      <c r="Z14" s="58">
        <f t="shared" si="1"/>
        <v>0.9916666666666667</v>
      </c>
    </row>
    <row r="15" spans="1:26" ht="12" customHeight="1">
      <c r="A15" s="38">
        <v>14</v>
      </c>
      <c r="B15" s="23" t="s">
        <v>95</v>
      </c>
      <c r="C15" s="23" t="s">
        <v>28</v>
      </c>
      <c r="D15" s="23" t="s">
        <v>4</v>
      </c>
      <c r="E15" s="23" t="s">
        <v>29</v>
      </c>
      <c r="F15" s="24">
        <v>200</v>
      </c>
      <c r="G15" s="24" t="s">
        <v>141</v>
      </c>
      <c r="H15" s="24" t="s">
        <v>142</v>
      </c>
      <c r="I15" s="24" t="s">
        <v>141</v>
      </c>
      <c r="J15" s="25"/>
      <c r="K15" s="24" t="s">
        <v>75</v>
      </c>
      <c r="L15" s="26">
        <v>4000</v>
      </c>
      <c r="M15" s="24" t="s">
        <v>30</v>
      </c>
      <c r="N15" s="24"/>
      <c r="O15" s="26">
        <f t="shared" si="2"/>
        <v>4000</v>
      </c>
      <c r="P15" s="84" t="s">
        <v>190</v>
      </c>
      <c r="Q15" s="61"/>
      <c r="R15" s="168"/>
      <c r="S15" s="61"/>
      <c r="T15" s="56">
        <v>1.1499999999999999</v>
      </c>
      <c r="U15" s="56">
        <v>1</v>
      </c>
      <c r="V15" s="56">
        <v>1</v>
      </c>
      <c r="W15" s="56">
        <v>1.2</v>
      </c>
      <c r="X15" s="56">
        <v>1.05</v>
      </c>
      <c r="Y15" s="56">
        <v>1</v>
      </c>
      <c r="Z15" s="58">
        <f t="shared" si="1"/>
        <v>1.0666666666666667</v>
      </c>
    </row>
    <row r="16" spans="1:26" ht="12" customHeight="1">
      <c r="A16" s="38">
        <v>15</v>
      </c>
      <c r="B16" s="23" t="s">
        <v>95</v>
      </c>
      <c r="C16" s="23" t="s">
        <v>12</v>
      </c>
      <c r="D16" s="23" t="s">
        <v>4</v>
      </c>
      <c r="E16" s="23" t="s">
        <v>34</v>
      </c>
      <c r="F16" s="24">
        <v>31</v>
      </c>
      <c r="G16" s="24" t="s">
        <v>141</v>
      </c>
      <c r="H16" s="24" t="s">
        <v>142</v>
      </c>
      <c r="I16" s="24" t="s">
        <v>141</v>
      </c>
      <c r="J16" s="25"/>
      <c r="K16" s="24" t="s">
        <v>75</v>
      </c>
      <c r="L16" s="26">
        <v>5117</v>
      </c>
      <c r="M16" s="24" t="s">
        <v>35</v>
      </c>
      <c r="N16" s="24"/>
      <c r="O16" s="26">
        <f>(L16/F16)*12</f>
        <v>1980.7741935483871</v>
      </c>
      <c r="P16" s="84" t="s">
        <v>190</v>
      </c>
      <c r="Q16" s="61"/>
      <c r="R16" s="168"/>
      <c r="S16" s="61"/>
      <c r="T16" s="56">
        <v>1</v>
      </c>
      <c r="U16" s="56">
        <v>1</v>
      </c>
      <c r="V16" s="56">
        <v>1</v>
      </c>
      <c r="W16" s="56">
        <v>1</v>
      </c>
      <c r="X16" s="56">
        <v>1.05</v>
      </c>
      <c r="Y16" s="56">
        <v>1</v>
      </c>
      <c r="Z16" s="58">
        <f t="shared" si="1"/>
        <v>1.0083333333333333</v>
      </c>
    </row>
    <row r="17" spans="1:26" ht="12" customHeight="1">
      <c r="A17" s="38">
        <v>16</v>
      </c>
      <c r="B17" s="23" t="s">
        <v>95</v>
      </c>
      <c r="C17" s="23" t="s">
        <v>59</v>
      </c>
      <c r="D17" s="23" t="s">
        <v>4</v>
      </c>
      <c r="E17" s="23" t="s">
        <v>61</v>
      </c>
      <c r="F17" s="24">
        <v>120</v>
      </c>
      <c r="G17" s="24" t="s">
        <v>141</v>
      </c>
      <c r="H17" s="24" t="s">
        <v>142</v>
      </c>
      <c r="I17" s="24" t="s">
        <v>80</v>
      </c>
      <c r="J17" s="25" t="s">
        <v>218</v>
      </c>
      <c r="K17" s="24" t="s">
        <v>72</v>
      </c>
      <c r="L17" s="26">
        <v>33220</v>
      </c>
      <c r="M17" s="24" t="s">
        <v>37</v>
      </c>
      <c r="N17" s="24"/>
      <c r="O17" s="26">
        <f>(L17/F17)*12</f>
        <v>3322</v>
      </c>
      <c r="P17" s="84" t="s">
        <v>190</v>
      </c>
      <c r="Q17" s="61"/>
      <c r="R17" s="168"/>
      <c r="S17" s="61"/>
      <c r="T17" s="56">
        <v>1</v>
      </c>
      <c r="U17" s="56">
        <v>1.25</v>
      </c>
      <c r="V17" s="56">
        <v>1</v>
      </c>
      <c r="W17" s="56">
        <v>1</v>
      </c>
      <c r="X17" s="56">
        <v>1</v>
      </c>
      <c r="Y17" s="56">
        <v>1</v>
      </c>
      <c r="Z17" s="58">
        <f t="shared" si="1"/>
        <v>1.0416666666666667</v>
      </c>
    </row>
    <row r="18" spans="1:26" ht="12" customHeight="1">
      <c r="A18" s="38">
        <v>17</v>
      </c>
      <c r="B18" s="23" t="s">
        <v>95</v>
      </c>
      <c r="C18" s="23" t="s">
        <v>28</v>
      </c>
      <c r="D18" s="23" t="s">
        <v>4</v>
      </c>
      <c r="E18" s="23" t="s">
        <v>98</v>
      </c>
      <c r="F18" s="24">
        <v>293</v>
      </c>
      <c r="G18" s="24" t="s">
        <v>141</v>
      </c>
      <c r="H18" s="24" t="s">
        <v>142</v>
      </c>
      <c r="I18" s="24" t="s">
        <v>141</v>
      </c>
      <c r="J18" s="25"/>
      <c r="K18" s="24" t="s">
        <v>71</v>
      </c>
      <c r="L18" s="26">
        <v>19338</v>
      </c>
      <c r="M18" s="27" t="s">
        <v>149</v>
      </c>
      <c r="N18" s="24"/>
      <c r="O18" s="26">
        <f>(L18/F18)*12</f>
        <v>792</v>
      </c>
      <c r="P18" s="84" t="s">
        <v>190</v>
      </c>
      <c r="Q18" s="61"/>
      <c r="R18" s="168"/>
      <c r="S18" s="61"/>
      <c r="T18" s="56">
        <v>1</v>
      </c>
      <c r="U18" s="56">
        <v>0.9</v>
      </c>
      <c r="V18" s="56">
        <v>1</v>
      </c>
      <c r="W18" s="56">
        <v>1</v>
      </c>
      <c r="X18" s="56">
        <v>1.05</v>
      </c>
      <c r="Y18" s="56">
        <v>1</v>
      </c>
      <c r="Z18" s="58">
        <f t="shared" si="1"/>
        <v>0.9916666666666667</v>
      </c>
    </row>
    <row r="19" spans="1:26">
      <c r="A19" s="38">
        <v>18</v>
      </c>
      <c r="B19" s="23" t="s">
        <v>95</v>
      </c>
      <c r="C19" s="23" t="s">
        <v>59</v>
      </c>
      <c r="D19" s="28" t="s">
        <v>4</v>
      </c>
      <c r="E19" s="28" t="s">
        <v>29</v>
      </c>
      <c r="F19" s="27">
        <v>480</v>
      </c>
      <c r="G19" s="27" t="s">
        <v>141</v>
      </c>
      <c r="H19" s="27" t="s">
        <v>141</v>
      </c>
      <c r="I19" s="27" t="s">
        <v>141</v>
      </c>
      <c r="J19" s="25" t="s">
        <v>213</v>
      </c>
      <c r="K19" s="24" t="s">
        <v>75</v>
      </c>
      <c r="L19" s="29">
        <v>31500</v>
      </c>
      <c r="M19" s="24" t="s">
        <v>37</v>
      </c>
      <c r="N19" s="24"/>
      <c r="O19" s="26">
        <f>(L19/F19)*12</f>
        <v>787.5</v>
      </c>
      <c r="P19" s="84" t="s">
        <v>191</v>
      </c>
      <c r="Q19" s="61"/>
      <c r="R19" s="168"/>
      <c r="S19" s="61"/>
      <c r="T19" s="56">
        <v>0.9</v>
      </c>
      <c r="U19" s="56">
        <v>1</v>
      </c>
      <c r="V19" s="56">
        <v>1.1000000000000001</v>
      </c>
      <c r="W19" s="56">
        <v>0.95</v>
      </c>
      <c r="X19" s="56">
        <v>1.05</v>
      </c>
      <c r="Y19" s="56">
        <v>0.8</v>
      </c>
      <c r="Z19" s="58">
        <f t="shared" si="1"/>
        <v>0.96666666666666667</v>
      </c>
    </row>
    <row r="20" spans="1:26">
      <c r="A20" s="38">
        <v>19</v>
      </c>
      <c r="B20" s="23" t="s">
        <v>95</v>
      </c>
      <c r="C20" s="23" t="s">
        <v>28</v>
      </c>
      <c r="D20" s="28" t="s">
        <v>4</v>
      </c>
      <c r="E20" s="28" t="s">
        <v>29</v>
      </c>
      <c r="F20" s="27">
        <v>36</v>
      </c>
      <c r="G20" s="27" t="s">
        <v>141</v>
      </c>
      <c r="H20" s="27" t="s">
        <v>142</v>
      </c>
      <c r="I20" s="27" t="s">
        <v>141</v>
      </c>
      <c r="J20" s="25" t="s">
        <v>213</v>
      </c>
      <c r="K20" s="24" t="s">
        <v>71</v>
      </c>
      <c r="L20" s="29">
        <v>900</v>
      </c>
      <c r="M20" s="24" t="s">
        <v>7</v>
      </c>
      <c r="N20" s="24"/>
      <c r="O20" s="26">
        <v>900</v>
      </c>
      <c r="P20" s="84" t="s">
        <v>191</v>
      </c>
      <c r="Q20" s="61"/>
      <c r="R20" s="168"/>
      <c r="S20" s="61"/>
      <c r="T20" s="56">
        <v>1</v>
      </c>
      <c r="U20" s="56">
        <v>0.9</v>
      </c>
      <c r="V20" s="56">
        <v>1</v>
      </c>
      <c r="W20" s="56">
        <v>1</v>
      </c>
      <c r="X20" s="56">
        <v>1.05</v>
      </c>
      <c r="Y20" s="56">
        <v>1.0249999999999999</v>
      </c>
      <c r="Z20" s="58">
        <f t="shared" si="1"/>
        <v>0.99583333333333324</v>
      </c>
    </row>
    <row r="21" spans="1:26" ht="24">
      <c r="A21" s="38">
        <v>20</v>
      </c>
      <c r="B21" s="28" t="s">
        <v>95</v>
      </c>
      <c r="C21" s="23" t="s">
        <v>59</v>
      </c>
      <c r="D21" s="28" t="s">
        <v>4</v>
      </c>
      <c r="E21" s="28" t="s">
        <v>119</v>
      </c>
      <c r="F21" s="27">
        <v>17</v>
      </c>
      <c r="G21" s="27" t="s">
        <v>141</v>
      </c>
      <c r="H21" s="27" t="s">
        <v>142</v>
      </c>
      <c r="I21" s="27" t="s">
        <v>141</v>
      </c>
      <c r="J21" s="30" t="s">
        <v>120</v>
      </c>
      <c r="K21" s="24" t="s">
        <v>71</v>
      </c>
      <c r="L21" s="29">
        <v>2782</v>
      </c>
      <c r="M21" s="24" t="s">
        <v>37</v>
      </c>
      <c r="N21" s="24"/>
      <c r="O21" s="26">
        <f>(L21/F21)*12</f>
        <v>1963.7647058823532</v>
      </c>
      <c r="P21" s="84" t="s">
        <v>191</v>
      </c>
      <c r="Q21" s="61"/>
      <c r="R21" s="168"/>
      <c r="S21" s="61"/>
      <c r="T21" s="56">
        <v>1</v>
      </c>
      <c r="U21" s="56">
        <v>0.95</v>
      </c>
      <c r="V21" s="56">
        <v>1</v>
      </c>
      <c r="W21" s="56">
        <v>1</v>
      </c>
      <c r="X21" s="56">
        <v>1.05</v>
      </c>
      <c r="Y21" s="56">
        <v>1</v>
      </c>
      <c r="Z21" s="58">
        <f t="shared" si="1"/>
        <v>1</v>
      </c>
    </row>
    <row r="22" spans="1:26" ht="24">
      <c r="A22" s="38">
        <v>21</v>
      </c>
      <c r="B22" s="28" t="s">
        <v>95</v>
      </c>
      <c r="C22" s="23" t="s">
        <v>59</v>
      </c>
      <c r="D22" s="28" t="s">
        <v>4</v>
      </c>
      <c r="E22" s="28" t="s">
        <v>119</v>
      </c>
      <c r="F22" s="27">
        <v>56</v>
      </c>
      <c r="G22" s="24" t="s">
        <v>141</v>
      </c>
      <c r="H22" s="24" t="s">
        <v>142</v>
      </c>
      <c r="I22" s="24" t="s">
        <v>141</v>
      </c>
      <c r="J22" s="30" t="s">
        <v>120</v>
      </c>
      <c r="K22" s="24" t="s">
        <v>71</v>
      </c>
      <c r="L22" s="29">
        <v>1898</v>
      </c>
      <c r="M22" s="24" t="s">
        <v>7</v>
      </c>
      <c r="N22" s="24"/>
      <c r="O22" s="26">
        <f>L22</f>
        <v>1898</v>
      </c>
      <c r="P22" s="84" t="s">
        <v>191</v>
      </c>
      <c r="Q22" s="61"/>
      <c r="R22" s="168"/>
      <c r="S22" s="61"/>
      <c r="T22" s="56">
        <v>1</v>
      </c>
      <c r="U22" s="56">
        <v>0.95</v>
      </c>
      <c r="V22" s="56">
        <v>1</v>
      </c>
      <c r="W22" s="56">
        <v>1</v>
      </c>
      <c r="X22" s="56">
        <v>1.05</v>
      </c>
      <c r="Y22" s="56">
        <v>1</v>
      </c>
      <c r="Z22" s="58">
        <f t="shared" si="1"/>
        <v>1</v>
      </c>
    </row>
    <row r="23" spans="1:26">
      <c r="A23" s="38">
        <v>22</v>
      </c>
      <c r="B23" s="28" t="s">
        <v>95</v>
      </c>
      <c r="C23" s="23" t="s">
        <v>28</v>
      </c>
      <c r="D23" s="28" t="s">
        <v>4</v>
      </c>
      <c r="E23" s="28" t="s">
        <v>29</v>
      </c>
      <c r="F23" s="27">
        <v>12</v>
      </c>
      <c r="G23" s="27" t="s">
        <v>141</v>
      </c>
      <c r="H23" s="27" t="s">
        <v>142</v>
      </c>
      <c r="I23" s="27" t="s">
        <v>141</v>
      </c>
      <c r="J23" s="30" t="s">
        <v>182</v>
      </c>
      <c r="K23" s="24" t="s">
        <v>71</v>
      </c>
      <c r="L23" s="29">
        <v>1800</v>
      </c>
      <c r="M23" s="24" t="s">
        <v>7</v>
      </c>
      <c r="N23" s="24"/>
      <c r="O23" s="26">
        <f>L23</f>
        <v>1800</v>
      </c>
      <c r="P23" s="84" t="s">
        <v>191</v>
      </c>
      <c r="Q23" s="61"/>
      <c r="R23" s="168"/>
      <c r="S23" s="61"/>
      <c r="T23" s="56">
        <v>1</v>
      </c>
      <c r="U23" s="56">
        <v>0.95</v>
      </c>
      <c r="V23" s="56">
        <v>1</v>
      </c>
      <c r="W23" s="56">
        <v>1</v>
      </c>
      <c r="X23" s="56">
        <v>1.05</v>
      </c>
      <c r="Y23" s="56">
        <v>1</v>
      </c>
      <c r="Z23" s="58">
        <f t="shared" si="1"/>
        <v>1</v>
      </c>
    </row>
    <row r="24" spans="1:26" ht="36">
      <c r="A24" s="38">
        <v>23</v>
      </c>
      <c r="B24" s="28" t="s">
        <v>95</v>
      </c>
      <c r="C24" s="23" t="s">
        <v>28</v>
      </c>
      <c r="D24" s="28" t="s">
        <v>4</v>
      </c>
      <c r="E24" s="23" t="s">
        <v>29</v>
      </c>
      <c r="F24" s="27">
        <v>53</v>
      </c>
      <c r="G24" s="27" t="s">
        <v>141</v>
      </c>
      <c r="H24" s="27" t="s">
        <v>142</v>
      </c>
      <c r="I24" s="27" t="s">
        <v>141</v>
      </c>
      <c r="J24" s="30" t="s">
        <v>139</v>
      </c>
      <c r="K24" s="60" t="s">
        <v>166</v>
      </c>
      <c r="L24" s="29">
        <v>5583</v>
      </c>
      <c r="M24" s="24" t="s">
        <v>37</v>
      </c>
      <c r="N24" s="24"/>
      <c r="O24" s="26">
        <v>1264</v>
      </c>
      <c r="P24" s="84" t="s">
        <v>191</v>
      </c>
      <c r="Q24" s="61"/>
      <c r="R24" s="168"/>
      <c r="S24" s="61"/>
      <c r="T24" s="56">
        <v>0.8</v>
      </c>
      <c r="U24" s="56">
        <v>1.1499999999999999</v>
      </c>
      <c r="V24" s="56">
        <v>1</v>
      </c>
      <c r="W24" s="56">
        <v>0.9</v>
      </c>
      <c r="X24" s="56">
        <v>1.05</v>
      </c>
      <c r="Y24" s="56">
        <v>1</v>
      </c>
      <c r="Z24" s="58">
        <f t="shared" si="1"/>
        <v>0.98333333333333339</v>
      </c>
    </row>
    <row r="25" spans="1:26">
      <c r="A25" s="38">
        <v>24</v>
      </c>
      <c r="B25" s="28" t="s">
        <v>95</v>
      </c>
      <c r="C25" s="23" t="s">
        <v>28</v>
      </c>
      <c r="D25" s="28" t="s">
        <v>4</v>
      </c>
      <c r="E25" s="23" t="s">
        <v>29</v>
      </c>
      <c r="F25" s="27">
        <v>480</v>
      </c>
      <c r="G25" s="27" t="s">
        <v>141</v>
      </c>
      <c r="H25" s="27" t="s">
        <v>142</v>
      </c>
      <c r="I25" s="27" t="s">
        <v>141</v>
      </c>
      <c r="J25" s="25"/>
      <c r="K25" s="27" t="s">
        <v>75</v>
      </c>
      <c r="L25" s="29">
        <v>788</v>
      </c>
      <c r="M25" s="24" t="s">
        <v>7</v>
      </c>
      <c r="N25" s="24"/>
      <c r="O25" s="26">
        <f>L25</f>
        <v>788</v>
      </c>
      <c r="P25" s="84" t="s">
        <v>191</v>
      </c>
      <c r="Q25" s="61"/>
      <c r="R25" s="168"/>
      <c r="S25" s="61"/>
      <c r="T25" s="56">
        <v>0.9</v>
      </c>
      <c r="U25" s="56">
        <v>1</v>
      </c>
      <c r="V25" s="56">
        <v>1</v>
      </c>
      <c r="W25" s="56">
        <v>1</v>
      </c>
      <c r="X25" s="56">
        <v>1.05</v>
      </c>
      <c r="Y25" s="56">
        <v>0.8</v>
      </c>
      <c r="Z25" s="58">
        <f t="shared" si="1"/>
        <v>0.95833333333333337</v>
      </c>
    </row>
    <row r="26" spans="1:26" ht="13" thickBot="1">
      <c r="A26" s="38">
        <v>25</v>
      </c>
      <c r="B26" s="28" t="s">
        <v>95</v>
      </c>
      <c r="C26" s="23" t="s">
        <v>28</v>
      </c>
      <c r="D26" s="23" t="s">
        <v>4</v>
      </c>
      <c r="E26" s="23" t="s">
        <v>29</v>
      </c>
      <c r="F26" s="37">
        <v>480</v>
      </c>
      <c r="G26" s="24" t="s">
        <v>141</v>
      </c>
      <c r="H26" s="24" t="s">
        <v>142</v>
      </c>
      <c r="I26" s="24" t="s">
        <v>141</v>
      </c>
      <c r="J26" s="25"/>
      <c r="K26" s="24" t="s">
        <v>71</v>
      </c>
      <c r="L26" s="29">
        <v>788</v>
      </c>
      <c r="M26" s="24" t="s">
        <v>7</v>
      </c>
      <c r="N26" s="24"/>
      <c r="O26" s="26">
        <f>L26</f>
        <v>788</v>
      </c>
      <c r="P26" s="85" t="s">
        <v>191</v>
      </c>
      <c r="Q26" s="86"/>
      <c r="R26" s="169">
        <f>AVERAGE(O10:O26)</f>
        <v>1563.7669940841611</v>
      </c>
      <c r="S26" s="95"/>
      <c r="T26" s="56">
        <v>1</v>
      </c>
      <c r="U26" s="56">
        <v>0.9</v>
      </c>
      <c r="V26" s="56">
        <v>1</v>
      </c>
      <c r="W26" s="56">
        <v>0.95</v>
      </c>
      <c r="X26" s="56">
        <v>1.05</v>
      </c>
      <c r="Y26" s="56">
        <v>0.8</v>
      </c>
      <c r="Z26" s="58">
        <f t="shared" si="1"/>
        <v>0.94999999999999984</v>
      </c>
    </row>
    <row r="27" spans="1:26" ht="12" customHeight="1" thickBot="1">
      <c r="A27" s="154">
        <v>26</v>
      </c>
      <c r="B27" s="156" t="s">
        <v>185</v>
      </c>
      <c r="C27" s="156" t="s">
        <v>47</v>
      </c>
      <c r="D27" s="156" t="s">
        <v>4</v>
      </c>
      <c r="E27" s="156" t="s">
        <v>48</v>
      </c>
      <c r="F27" s="159">
        <v>114</v>
      </c>
      <c r="G27" s="159" t="s">
        <v>141</v>
      </c>
      <c r="H27" s="159" t="s">
        <v>142</v>
      </c>
      <c r="I27" s="159" t="s">
        <v>141</v>
      </c>
      <c r="J27" s="158" t="s">
        <v>88</v>
      </c>
      <c r="K27" s="159" t="s">
        <v>72</v>
      </c>
      <c r="L27" s="26">
        <v>15000</v>
      </c>
      <c r="M27" s="24" t="s">
        <v>20</v>
      </c>
      <c r="N27" s="24"/>
      <c r="O27" s="26">
        <f>(L27/F27)*12</f>
        <v>1578.9473684210525</v>
      </c>
      <c r="P27" s="87" t="s">
        <v>190</v>
      </c>
      <c r="Q27" s="88"/>
      <c r="R27" s="166">
        <v>1579</v>
      </c>
      <c r="S27" s="95"/>
      <c r="T27" s="56">
        <v>0.8</v>
      </c>
      <c r="U27" s="56">
        <v>1.2</v>
      </c>
      <c r="V27" s="56">
        <v>1</v>
      </c>
      <c r="W27" s="56">
        <v>0.9</v>
      </c>
      <c r="X27" s="56">
        <v>1.05</v>
      </c>
      <c r="Y27" s="56">
        <v>1</v>
      </c>
      <c r="Z27" s="58">
        <f t="shared" si="1"/>
        <v>0.9916666666666667</v>
      </c>
    </row>
    <row r="28" spans="1:26" ht="12" customHeight="1">
      <c r="A28" s="38">
        <v>27</v>
      </c>
      <c r="B28" s="23" t="s">
        <v>155</v>
      </c>
      <c r="C28" s="23" t="s">
        <v>44</v>
      </c>
      <c r="D28" s="23" t="s">
        <v>4</v>
      </c>
      <c r="E28" s="23" t="s">
        <v>45</v>
      </c>
      <c r="F28" s="24">
        <v>80</v>
      </c>
      <c r="G28" s="24" t="s">
        <v>141</v>
      </c>
      <c r="H28" s="24" t="s">
        <v>142</v>
      </c>
      <c r="I28" s="24" t="s">
        <v>142</v>
      </c>
      <c r="J28" s="25"/>
      <c r="K28" s="24" t="s">
        <v>75</v>
      </c>
      <c r="L28" s="26">
        <v>10000</v>
      </c>
      <c r="M28" s="24" t="s">
        <v>37</v>
      </c>
      <c r="N28" s="24"/>
      <c r="O28" s="26">
        <f>(L28/F28)*12</f>
        <v>1500</v>
      </c>
      <c r="P28" s="82" t="s">
        <v>190</v>
      </c>
      <c r="Q28" s="83"/>
      <c r="R28" s="167"/>
      <c r="S28" s="61"/>
      <c r="T28" s="56">
        <v>1.1000000000000001</v>
      </c>
      <c r="U28" s="56">
        <v>1</v>
      </c>
      <c r="V28" s="56">
        <v>1</v>
      </c>
      <c r="W28" s="56">
        <v>0.9</v>
      </c>
      <c r="X28" s="56">
        <v>0.95</v>
      </c>
      <c r="Y28" s="56">
        <v>1</v>
      </c>
      <c r="Z28" s="58">
        <f t="shared" si="1"/>
        <v>0.9916666666666667</v>
      </c>
    </row>
    <row r="29" spans="1:26" ht="24">
      <c r="A29" s="38">
        <v>28</v>
      </c>
      <c r="B29" s="23" t="s">
        <v>155</v>
      </c>
      <c r="C29" s="23" t="s">
        <v>57</v>
      </c>
      <c r="D29" s="23" t="s">
        <v>4</v>
      </c>
      <c r="E29" s="23" t="s">
        <v>58</v>
      </c>
      <c r="F29" s="24">
        <v>74</v>
      </c>
      <c r="G29" s="24" t="s">
        <v>141</v>
      </c>
      <c r="H29" s="24" t="s">
        <v>142</v>
      </c>
      <c r="I29" s="24" t="s">
        <v>142</v>
      </c>
      <c r="J29" s="25" t="s">
        <v>90</v>
      </c>
      <c r="K29" s="27" t="s">
        <v>71</v>
      </c>
      <c r="L29" s="26">
        <v>24000</v>
      </c>
      <c r="M29" s="24" t="s">
        <v>37</v>
      </c>
      <c r="N29" s="24"/>
      <c r="O29" s="26">
        <f>(L29/F29)*12</f>
        <v>3891.8918918918916</v>
      </c>
      <c r="P29" s="84" t="s">
        <v>190</v>
      </c>
      <c r="Q29" s="61"/>
      <c r="R29" s="168"/>
      <c r="S29" s="61"/>
      <c r="T29" s="56">
        <v>1.2</v>
      </c>
      <c r="U29" s="56">
        <v>0.95</v>
      </c>
      <c r="V29" s="56">
        <v>1</v>
      </c>
      <c r="W29" s="56">
        <v>1.1499999999999999</v>
      </c>
      <c r="X29" s="56">
        <v>0.95</v>
      </c>
      <c r="Y29" s="56">
        <v>1</v>
      </c>
      <c r="Z29" s="58">
        <f t="shared" si="1"/>
        <v>1.0416666666666667</v>
      </c>
    </row>
    <row r="30" spans="1:26" ht="13" thickBot="1">
      <c r="A30" s="38">
        <v>29</v>
      </c>
      <c r="B30" s="23" t="s">
        <v>155</v>
      </c>
      <c r="C30" s="23" t="s">
        <v>57</v>
      </c>
      <c r="D30" s="23" t="s">
        <v>4</v>
      </c>
      <c r="E30" s="23" t="s">
        <v>58</v>
      </c>
      <c r="F30" s="37">
        <v>193</v>
      </c>
      <c r="G30" s="24" t="s">
        <v>141</v>
      </c>
      <c r="H30" s="24" t="s">
        <v>141</v>
      </c>
      <c r="I30" s="24" t="s">
        <v>141</v>
      </c>
      <c r="J30" s="25" t="s">
        <v>151</v>
      </c>
      <c r="K30" s="24" t="s">
        <v>71</v>
      </c>
      <c r="L30" s="29">
        <v>1244</v>
      </c>
      <c r="M30" s="24" t="s">
        <v>7</v>
      </c>
      <c r="N30" s="24"/>
      <c r="O30" s="26">
        <v>1244</v>
      </c>
      <c r="P30" s="85" t="s">
        <v>191</v>
      </c>
      <c r="Q30" s="86"/>
      <c r="R30" s="169">
        <f>AVERAGE(O28:O30)</f>
        <v>2211.963963963964</v>
      </c>
      <c r="S30" s="95"/>
      <c r="T30" s="56">
        <v>1</v>
      </c>
      <c r="U30" s="56">
        <v>0.8</v>
      </c>
      <c r="V30" s="56">
        <v>1.1000000000000001</v>
      </c>
      <c r="W30" s="56">
        <v>0.95</v>
      </c>
      <c r="X30" s="56">
        <v>1.05</v>
      </c>
      <c r="Y30" s="56">
        <v>1</v>
      </c>
      <c r="Z30" s="58">
        <f t="shared" si="1"/>
        <v>0.98333333333333339</v>
      </c>
    </row>
    <row r="31" spans="1:26" ht="12" customHeight="1">
      <c r="A31" s="154">
        <v>30</v>
      </c>
      <c r="B31" s="162" t="s">
        <v>115</v>
      </c>
      <c r="C31" s="156" t="s">
        <v>100</v>
      </c>
      <c r="D31" s="155" t="s">
        <v>4</v>
      </c>
      <c r="E31" s="155" t="s">
        <v>109</v>
      </c>
      <c r="F31" s="157">
        <v>91</v>
      </c>
      <c r="G31" s="157" t="s">
        <v>141</v>
      </c>
      <c r="H31" s="159"/>
      <c r="I31" s="159"/>
      <c r="J31" s="158"/>
      <c r="K31" s="159" t="s">
        <v>75</v>
      </c>
      <c r="L31" s="29">
        <v>18959</v>
      </c>
      <c r="M31" s="24" t="s">
        <v>37</v>
      </c>
      <c r="N31" s="24"/>
      <c r="O31" s="26">
        <f>(L31/F31)*12</f>
        <v>2500.0879120879117</v>
      </c>
      <c r="P31" s="82" t="s">
        <v>191</v>
      </c>
      <c r="Q31" s="83"/>
      <c r="R31" s="163"/>
      <c r="S31" s="61"/>
      <c r="T31" s="56">
        <v>0.95</v>
      </c>
      <c r="U31" s="56">
        <v>1</v>
      </c>
      <c r="V31" s="56">
        <v>1</v>
      </c>
      <c r="W31" s="56">
        <v>1.1499999999999999</v>
      </c>
      <c r="X31" s="56">
        <v>1</v>
      </c>
      <c r="Y31" s="56">
        <v>1</v>
      </c>
      <c r="Z31" s="58">
        <f t="shared" si="1"/>
        <v>1.0166666666666666</v>
      </c>
    </row>
    <row r="32" spans="1:26">
      <c r="A32" s="154">
        <v>31</v>
      </c>
      <c r="B32" s="155" t="s">
        <v>115</v>
      </c>
      <c r="C32" s="156" t="s">
        <v>100</v>
      </c>
      <c r="D32" s="155" t="s">
        <v>4</v>
      </c>
      <c r="E32" s="155" t="s">
        <v>116</v>
      </c>
      <c r="F32" s="157">
        <v>48</v>
      </c>
      <c r="G32" s="157" t="s">
        <v>141</v>
      </c>
      <c r="H32" s="157" t="s">
        <v>142</v>
      </c>
      <c r="I32" s="157" t="s">
        <v>141</v>
      </c>
      <c r="J32" s="158" t="s">
        <v>213</v>
      </c>
      <c r="K32" s="157" t="s">
        <v>75</v>
      </c>
      <c r="L32" s="29">
        <v>2250</v>
      </c>
      <c r="M32" s="24" t="s">
        <v>7</v>
      </c>
      <c r="N32" s="24"/>
      <c r="O32" s="26">
        <f>L32</f>
        <v>2250</v>
      </c>
      <c r="P32" s="84" t="s">
        <v>191</v>
      </c>
      <c r="Q32" s="61"/>
      <c r="R32" s="164"/>
      <c r="S32" s="61"/>
      <c r="T32" s="56">
        <v>1</v>
      </c>
      <c r="U32" s="56">
        <v>1</v>
      </c>
      <c r="V32" s="56">
        <v>1</v>
      </c>
      <c r="W32" s="56">
        <v>1</v>
      </c>
      <c r="X32" s="56">
        <v>1.05</v>
      </c>
      <c r="Y32" s="56">
        <v>1</v>
      </c>
      <c r="Z32" s="58">
        <f t="shared" si="1"/>
        <v>1.0083333333333333</v>
      </c>
    </row>
    <row r="33" spans="1:26" ht="13" thickBot="1">
      <c r="A33" s="154">
        <v>32</v>
      </c>
      <c r="B33" s="162" t="s">
        <v>115</v>
      </c>
      <c r="C33" s="156" t="s">
        <v>100</v>
      </c>
      <c r="D33" s="156" t="s">
        <v>4</v>
      </c>
      <c r="E33" s="156" t="s">
        <v>109</v>
      </c>
      <c r="F33" s="161">
        <v>91</v>
      </c>
      <c r="G33" s="159" t="s">
        <v>141</v>
      </c>
      <c r="H33" s="159" t="s">
        <v>141</v>
      </c>
      <c r="I33" s="159" t="s">
        <v>141</v>
      </c>
      <c r="J33" s="158"/>
      <c r="K33" s="159" t="s">
        <v>81</v>
      </c>
      <c r="L33" s="29">
        <v>2500</v>
      </c>
      <c r="M33" s="24" t="s">
        <v>7</v>
      </c>
      <c r="N33" s="24"/>
      <c r="O33" s="26">
        <f>L33</f>
        <v>2500</v>
      </c>
      <c r="P33" s="85" t="s">
        <v>191</v>
      </c>
      <c r="Q33" s="86"/>
      <c r="R33" s="165">
        <f>AVERAGE(O31:O33)</f>
        <v>2416.6959706959706</v>
      </c>
      <c r="S33" s="95"/>
      <c r="T33" s="56">
        <v>0.9</v>
      </c>
      <c r="U33" s="56">
        <v>1.25</v>
      </c>
      <c r="V33" s="56">
        <v>1.1000000000000001</v>
      </c>
      <c r="W33" s="56">
        <v>0.9</v>
      </c>
      <c r="X33" s="56">
        <v>1.05</v>
      </c>
      <c r="Y33" s="56">
        <v>1</v>
      </c>
      <c r="Z33" s="58">
        <f t="shared" si="1"/>
        <v>1.0333333333333334</v>
      </c>
    </row>
    <row r="34" spans="1:26" ht="12" customHeight="1">
      <c r="A34" s="38">
        <v>33</v>
      </c>
      <c r="B34" s="23" t="s">
        <v>94</v>
      </c>
      <c r="C34" s="23" t="s">
        <v>31</v>
      </c>
      <c r="D34" s="23" t="s">
        <v>4</v>
      </c>
      <c r="E34" s="23" t="s">
        <v>32</v>
      </c>
      <c r="F34" s="24">
        <v>58</v>
      </c>
      <c r="G34" s="24" t="s">
        <v>141</v>
      </c>
      <c r="H34" s="24" t="s">
        <v>142</v>
      </c>
      <c r="I34" s="24"/>
      <c r="J34" s="25"/>
      <c r="K34" s="27" t="s">
        <v>162</v>
      </c>
      <c r="L34" s="26">
        <v>5000</v>
      </c>
      <c r="M34" s="24" t="s">
        <v>33</v>
      </c>
      <c r="N34" s="24"/>
      <c r="O34" s="26">
        <f>(L34/F34)*12</f>
        <v>1034.4827586206898</v>
      </c>
      <c r="P34" s="82" t="s">
        <v>190</v>
      </c>
      <c r="Q34" s="83"/>
      <c r="R34" s="167"/>
      <c r="S34" s="61"/>
      <c r="T34" s="56">
        <v>0.95</v>
      </c>
      <c r="U34" s="56">
        <v>0.9</v>
      </c>
      <c r="V34" s="56">
        <v>1</v>
      </c>
      <c r="W34" s="56">
        <v>1</v>
      </c>
      <c r="X34" s="56">
        <v>1</v>
      </c>
      <c r="Y34" s="56">
        <v>1</v>
      </c>
      <c r="Z34" s="58">
        <f t="shared" ref="Z34:Z65" si="3">AVERAGE(T34:Y34)</f>
        <v>0.97499999999999998</v>
      </c>
    </row>
    <row r="35" spans="1:26" ht="12" customHeight="1">
      <c r="A35" s="38">
        <v>34</v>
      </c>
      <c r="B35" s="23" t="s">
        <v>94</v>
      </c>
      <c r="C35" s="23" t="s">
        <v>31</v>
      </c>
      <c r="D35" s="23" t="s">
        <v>4</v>
      </c>
      <c r="E35" s="23" t="s">
        <v>38</v>
      </c>
      <c r="F35" s="24">
        <v>27</v>
      </c>
      <c r="G35" s="24" t="s">
        <v>141</v>
      </c>
      <c r="H35" s="24" t="s">
        <v>142</v>
      </c>
      <c r="I35" s="24" t="s">
        <v>80</v>
      </c>
      <c r="J35" s="25"/>
      <c r="K35" s="24" t="s">
        <v>75</v>
      </c>
      <c r="L35" s="26">
        <v>6178</v>
      </c>
      <c r="M35" s="24" t="s">
        <v>20</v>
      </c>
      <c r="N35" s="24"/>
      <c r="O35" s="26">
        <f>(L35/F35)*12</f>
        <v>2745.7777777777778</v>
      </c>
      <c r="P35" s="84" t="s">
        <v>190</v>
      </c>
      <c r="Q35" s="61"/>
      <c r="R35" s="168"/>
      <c r="S35" s="61"/>
      <c r="T35" s="56">
        <v>1.1499999999999999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8">
        <f t="shared" si="3"/>
        <v>1.0250000000000001</v>
      </c>
    </row>
    <row r="36" spans="1:26" ht="12" customHeight="1">
      <c r="A36" s="38">
        <v>35</v>
      </c>
      <c r="B36" s="23" t="s">
        <v>94</v>
      </c>
      <c r="C36" s="23" t="s">
        <v>31</v>
      </c>
      <c r="D36" s="23" t="s">
        <v>4</v>
      </c>
      <c r="E36" s="23" t="s">
        <v>46</v>
      </c>
      <c r="F36" s="24">
        <v>55</v>
      </c>
      <c r="G36" s="24" t="s">
        <v>141</v>
      </c>
      <c r="H36" s="24" t="s">
        <v>142</v>
      </c>
      <c r="I36" s="24" t="s">
        <v>141</v>
      </c>
      <c r="J36" s="25"/>
      <c r="K36" s="24" t="s">
        <v>71</v>
      </c>
      <c r="L36" s="26">
        <v>14500</v>
      </c>
      <c r="M36" s="24" t="s">
        <v>37</v>
      </c>
      <c r="N36" s="24"/>
      <c r="O36" s="26">
        <f>(L36/F36)*12</f>
        <v>3163.6363636363635</v>
      </c>
      <c r="P36" s="84" t="s">
        <v>190</v>
      </c>
      <c r="Q36" s="61"/>
      <c r="R36" s="168"/>
      <c r="S36" s="61"/>
      <c r="T36" s="56">
        <v>1.1499999999999999</v>
      </c>
      <c r="U36" s="56">
        <v>0.9</v>
      </c>
      <c r="V36" s="56">
        <v>1</v>
      </c>
      <c r="W36" s="56">
        <v>1.1499999999999999</v>
      </c>
      <c r="X36" s="56">
        <v>1.05</v>
      </c>
      <c r="Y36" s="56">
        <v>1</v>
      </c>
      <c r="Z36" s="58">
        <f t="shared" si="3"/>
        <v>1.0416666666666665</v>
      </c>
    </row>
    <row r="37" spans="1:26" ht="24">
      <c r="A37" s="38">
        <v>36</v>
      </c>
      <c r="B37" s="23" t="s">
        <v>94</v>
      </c>
      <c r="C37" s="23" t="s">
        <v>31</v>
      </c>
      <c r="D37" s="23" t="s">
        <v>4</v>
      </c>
      <c r="E37" s="23" t="s">
        <v>51</v>
      </c>
      <c r="F37" s="24">
        <v>91</v>
      </c>
      <c r="G37" s="24" t="s">
        <v>141</v>
      </c>
      <c r="H37" s="24" t="s">
        <v>142</v>
      </c>
      <c r="I37" s="24" t="s">
        <v>141</v>
      </c>
      <c r="J37" s="25" t="s">
        <v>214</v>
      </c>
      <c r="K37" s="24" t="s">
        <v>75</v>
      </c>
      <c r="L37" s="26">
        <v>15000</v>
      </c>
      <c r="M37" s="24" t="s">
        <v>37</v>
      </c>
      <c r="N37" s="24"/>
      <c r="O37" s="26">
        <f>(L37/F37)*12</f>
        <v>1978.0219780219782</v>
      </c>
      <c r="P37" s="84" t="s">
        <v>190</v>
      </c>
      <c r="Q37" s="61"/>
      <c r="R37" s="168"/>
      <c r="S37" s="61"/>
      <c r="T37" s="56">
        <v>1</v>
      </c>
      <c r="U37" s="56">
        <v>1</v>
      </c>
      <c r="V37" s="56">
        <v>1</v>
      </c>
      <c r="W37" s="56">
        <v>0.95</v>
      </c>
      <c r="X37" s="56">
        <v>1.05</v>
      </c>
      <c r="Y37" s="56">
        <v>1</v>
      </c>
      <c r="Z37" s="58">
        <f t="shared" si="3"/>
        <v>1</v>
      </c>
    </row>
    <row r="38" spans="1:26" ht="12" customHeight="1">
      <c r="A38" s="38">
        <v>37</v>
      </c>
      <c r="B38" s="23" t="s">
        <v>94</v>
      </c>
      <c r="C38" s="23" t="s">
        <v>52</v>
      </c>
      <c r="D38" s="23" t="s">
        <v>4</v>
      </c>
      <c r="E38" s="23" t="s">
        <v>53</v>
      </c>
      <c r="F38" s="24">
        <v>127</v>
      </c>
      <c r="G38" s="24" t="s">
        <v>141</v>
      </c>
      <c r="H38" s="24" t="s">
        <v>142</v>
      </c>
      <c r="I38" s="24"/>
      <c r="J38" s="25" t="s">
        <v>90</v>
      </c>
      <c r="K38" s="24" t="s">
        <v>72</v>
      </c>
      <c r="L38" s="26">
        <v>15877</v>
      </c>
      <c r="M38" s="24" t="s">
        <v>54</v>
      </c>
      <c r="N38" s="24"/>
      <c r="O38" s="26">
        <f>(L38/F38)*12</f>
        <v>1500.1889763779527</v>
      </c>
      <c r="P38" s="84" t="s">
        <v>190</v>
      </c>
      <c r="Q38" s="61"/>
      <c r="R38" s="168"/>
      <c r="S38" s="61"/>
      <c r="T38" s="56">
        <v>0.9</v>
      </c>
      <c r="U38" s="56">
        <v>1.2</v>
      </c>
      <c r="V38" s="56">
        <v>1</v>
      </c>
      <c r="W38" s="56">
        <v>0.9</v>
      </c>
      <c r="X38" s="56">
        <v>1</v>
      </c>
      <c r="Y38" s="56">
        <v>1</v>
      </c>
      <c r="Z38" s="58">
        <f t="shared" si="3"/>
        <v>1</v>
      </c>
    </row>
    <row r="39" spans="1:26" ht="12" customHeight="1">
      <c r="A39" s="38">
        <v>38</v>
      </c>
      <c r="B39" s="31" t="s">
        <v>94</v>
      </c>
      <c r="C39" s="23" t="s">
        <v>140</v>
      </c>
      <c r="D39" s="28" t="s">
        <v>4</v>
      </c>
      <c r="E39" s="28" t="s">
        <v>110</v>
      </c>
      <c r="F39" s="27">
        <v>187</v>
      </c>
      <c r="G39" s="27" t="s">
        <v>141</v>
      </c>
      <c r="H39" s="27" t="s">
        <v>142</v>
      </c>
      <c r="I39" s="27" t="s">
        <v>141</v>
      </c>
      <c r="J39" s="25"/>
      <c r="K39" s="27" t="s">
        <v>75</v>
      </c>
      <c r="L39" s="29">
        <v>1600</v>
      </c>
      <c r="M39" s="24" t="s">
        <v>7</v>
      </c>
      <c r="N39" s="24"/>
      <c r="O39" s="26">
        <f t="shared" ref="O39:O46" si="4">L39</f>
        <v>1600</v>
      </c>
      <c r="P39" s="84" t="s">
        <v>191</v>
      </c>
      <c r="Q39" s="61"/>
      <c r="R39" s="168"/>
      <c r="S39" s="61"/>
      <c r="T39" s="56">
        <v>0.85</v>
      </c>
      <c r="U39" s="56">
        <v>1</v>
      </c>
      <c r="V39" s="56">
        <v>1</v>
      </c>
      <c r="W39" s="56">
        <v>1.1000000000000001</v>
      </c>
      <c r="X39" s="56">
        <v>1.05</v>
      </c>
      <c r="Y39" s="56">
        <v>0.9</v>
      </c>
      <c r="Z39" s="58">
        <f t="shared" si="3"/>
        <v>0.98333333333333339</v>
      </c>
    </row>
    <row r="40" spans="1:26" ht="12" customHeight="1">
      <c r="A40" s="38">
        <v>39</v>
      </c>
      <c r="B40" s="28" t="s">
        <v>94</v>
      </c>
      <c r="C40" s="23" t="s">
        <v>140</v>
      </c>
      <c r="D40" s="28" t="s">
        <v>4</v>
      </c>
      <c r="E40" s="23" t="s">
        <v>110</v>
      </c>
      <c r="F40" s="27">
        <v>85</v>
      </c>
      <c r="G40" s="24" t="s">
        <v>141</v>
      </c>
      <c r="H40" s="24" t="s">
        <v>142</v>
      </c>
      <c r="I40" s="24" t="s">
        <v>142</v>
      </c>
      <c r="J40" s="25"/>
      <c r="K40" s="24" t="s">
        <v>81</v>
      </c>
      <c r="L40" s="29">
        <v>1700</v>
      </c>
      <c r="M40" s="24" t="s">
        <v>7</v>
      </c>
      <c r="N40" s="24"/>
      <c r="O40" s="26">
        <f t="shared" si="4"/>
        <v>1700</v>
      </c>
      <c r="P40" s="84" t="s">
        <v>191</v>
      </c>
      <c r="Q40" s="61"/>
      <c r="R40" s="168"/>
      <c r="S40" s="61"/>
      <c r="T40" s="56">
        <v>0.85</v>
      </c>
      <c r="U40" s="56">
        <v>1.25</v>
      </c>
      <c r="V40" s="56">
        <v>1</v>
      </c>
      <c r="W40" s="56">
        <v>0.9</v>
      </c>
      <c r="X40" s="56">
        <v>0.95</v>
      </c>
      <c r="Y40" s="56">
        <v>0.95</v>
      </c>
      <c r="Z40" s="58">
        <f t="shared" si="3"/>
        <v>0.98333333333333339</v>
      </c>
    </row>
    <row r="41" spans="1:26" ht="13" thickBot="1">
      <c r="A41" s="38">
        <v>40</v>
      </c>
      <c r="B41" s="31" t="s">
        <v>94</v>
      </c>
      <c r="C41" s="23" t="s">
        <v>140</v>
      </c>
      <c r="D41" s="28" t="s">
        <v>4</v>
      </c>
      <c r="E41" s="28" t="s">
        <v>110</v>
      </c>
      <c r="F41" s="27">
        <v>29</v>
      </c>
      <c r="G41" s="24"/>
      <c r="H41" s="27" t="s">
        <v>142</v>
      </c>
      <c r="I41" s="27" t="s">
        <v>141</v>
      </c>
      <c r="J41" s="25"/>
      <c r="K41" s="24" t="s">
        <v>75</v>
      </c>
      <c r="L41" s="29">
        <v>1900</v>
      </c>
      <c r="M41" s="24" t="s">
        <v>7</v>
      </c>
      <c r="N41" s="27" t="s">
        <v>111</v>
      </c>
      <c r="O41" s="26">
        <f t="shared" si="4"/>
        <v>1900</v>
      </c>
      <c r="P41" s="85" t="s">
        <v>191</v>
      </c>
      <c r="Q41" s="86"/>
      <c r="R41" s="169">
        <f>AVERAGE(O34:O41)</f>
        <v>1952.7634818043452</v>
      </c>
      <c r="S41" s="95"/>
      <c r="T41" s="56">
        <v>0.85</v>
      </c>
      <c r="U41" s="56">
        <v>1</v>
      </c>
      <c r="V41" s="56">
        <v>1</v>
      </c>
      <c r="W41" s="56">
        <v>1</v>
      </c>
      <c r="X41" s="56">
        <v>1.05</v>
      </c>
      <c r="Y41" s="56">
        <v>1</v>
      </c>
      <c r="Z41" s="58">
        <f t="shared" si="3"/>
        <v>0.98333333333333339</v>
      </c>
    </row>
    <row r="42" spans="1:26" ht="12" customHeight="1">
      <c r="A42" s="146">
        <v>41</v>
      </c>
      <c r="B42" s="148" t="s">
        <v>97</v>
      </c>
      <c r="C42" s="148" t="s">
        <v>8</v>
      </c>
      <c r="D42" s="148" t="s">
        <v>4</v>
      </c>
      <c r="E42" s="148" t="s">
        <v>10</v>
      </c>
      <c r="F42" s="151">
        <v>65</v>
      </c>
      <c r="G42" s="151" t="s">
        <v>141</v>
      </c>
      <c r="H42" s="151" t="s">
        <v>142</v>
      </c>
      <c r="I42" s="151"/>
      <c r="J42" s="150" t="s">
        <v>219</v>
      </c>
      <c r="K42" s="151" t="s">
        <v>72</v>
      </c>
      <c r="L42" s="26">
        <v>1200</v>
      </c>
      <c r="M42" s="24" t="s">
        <v>11</v>
      </c>
      <c r="N42" s="24"/>
      <c r="O42" s="26">
        <f t="shared" si="4"/>
        <v>1200</v>
      </c>
      <c r="P42" s="82" t="s">
        <v>190</v>
      </c>
      <c r="Q42" s="83"/>
      <c r="R42" s="167"/>
      <c r="S42" s="61"/>
      <c r="T42" s="56">
        <v>0.85</v>
      </c>
      <c r="U42" s="56">
        <v>1.2</v>
      </c>
      <c r="V42" s="56">
        <v>1</v>
      </c>
      <c r="W42" s="56">
        <v>0.8</v>
      </c>
      <c r="X42" s="56">
        <v>1</v>
      </c>
      <c r="Y42" s="56">
        <v>1</v>
      </c>
      <c r="Z42" s="58">
        <f t="shared" si="3"/>
        <v>0.97499999999999998</v>
      </c>
    </row>
    <row r="43" spans="1:26" ht="12" customHeight="1">
      <c r="A43" s="146">
        <v>42</v>
      </c>
      <c r="B43" s="148" t="s">
        <v>97</v>
      </c>
      <c r="C43" s="148" t="s">
        <v>8</v>
      </c>
      <c r="D43" s="148" t="s">
        <v>4</v>
      </c>
      <c r="E43" s="148" t="s">
        <v>10</v>
      </c>
      <c r="F43" s="151">
        <v>250</v>
      </c>
      <c r="G43" s="151" t="s">
        <v>141</v>
      </c>
      <c r="H43" s="151" t="s">
        <v>143</v>
      </c>
      <c r="I43" s="151"/>
      <c r="J43" s="150" t="s">
        <v>219</v>
      </c>
      <c r="K43" s="151" t="s">
        <v>72</v>
      </c>
      <c r="L43" s="26">
        <v>1200</v>
      </c>
      <c r="M43" s="24" t="s">
        <v>11</v>
      </c>
      <c r="N43" s="24"/>
      <c r="O43" s="26">
        <f t="shared" si="4"/>
        <v>1200</v>
      </c>
      <c r="P43" s="84" t="s">
        <v>190</v>
      </c>
      <c r="Q43" s="61"/>
      <c r="R43" s="168"/>
      <c r="S43" s="61"/>
      <c r="T43" s="56">
        <v>0.85</v>
      </c>
      <c r="U43" s="56">
        <v>1.2</v>
      </c>
      <c r="V43" s="56">
        <v>1</v>
      </c>
      <c r="W43" s="56">
        <v>1</v>
      </c>
      <c r="X43" s="56">
        <v>1</v>
      </c>
      <c r="Y43" s="56">
        <v>0.8</v>
      </c>
      <c r="Z43" s="58">
        <f t="shared" si="3"/>
        <v>0.97499999999999998</v>
      </c>
    </row>
    <row r="44" spans="1:26">
      <c r="A44" s="146">
        <v>43</v>
      </c>
      <c r="B44" s="148" t="s">
        <v>97</v>
      </c>
      <c r="C44" s="148" t="s">
        <v>16</v>
      </c>
      <c r="D44" s="148" t="s">
        <v>4</v>
      </c>
      <c r="E44" s="148" t="s">
        <v>17</v>
      </c>
      <c r="F44" s="151">
        <v>27</v>
      </c>
      <c r="G44" s="151" t="s">
        <v>141</v>
      </c>
      <c r="H44" s="151" t="s">
        <v>80</v>
      </c>
      <c r="I44" s="151" t="s">
        <v>142</v>
      </c>
      <c r="J44" s="150"/>
      <c r="K44" s="151" t="s">
        <v>71</v>
      </c>
      <c r="L44" s="26">
        <v>1500</v>
      </c>
      <c r="M44" s="24" t="s">
        <v>15</v>
      </c>
      <c r="N44" s="24"/>
      <c r="O44" s="26">
        <f t="shared" si="4"/>
        <v>1500</v>
      </c>
      <c r="P44" s="84" t="s">
        <v>190</v>
      </c>
      <c r="Q44" s="61"/>
      <c r="R44" s="168"/>
      <c r="S44" s="61"/>
      <c r="T44" s="56">
        <v>1.2</v>
      </c>
      <c r="U44" s="56">
        <v>0.9</v>
      </c>
      <c r="V44" s="56">
        <v>1</v>
      </c>
      <c r="W44" s="56">
        <v>0.85</v>
      </c>
      <c r="X44" s="56">
        <v>0.95</v>
      </c>
      <c r="Y44" s="56">
        <v>1</v>
      </c>
      <c r="Z44" s="58">
        <f t="shared" si="3"/>
        <v>0.98333333333333339</v>
      </c>
    </row>
    <row r="45" spans="1:26" ht="12" customHeight="1">
      <c r="A45" s="146">
        <v>44</v>
      </c>
      <c r="B45" s="148" t="s">
        <v>97</v>
      </c>
      <c r="C45" s="148" t="s">
        <v>16</v>
      </c>
      <c r="D45" s="148" t="s">
        <v>4</v>
      </c>
      <c r="E45" s="148" t="s">
        <v>17</v>
      </c>
      <c r="F45" s="151">
        <v>14</v>
      </c>
      <c r="G45" s="151" t="s">
        <v>141</v>
      </c>
      <c r="H45" s="151" t="s">
        <v>80</v>
      </c>
      <c r="I45" s="151" t="s">
        <v>142</v>
      </c>
      <c r="J45" s="150"/>
      <c r="K45" s="151" t="s">
        <v>71</v>
      </c>
      <c r="L45" s="26">
        <v>1500</v>
      </c>
      <c r="M45" s="24" t="s">
        <v>15</v>
      </c>
      <c r="N45" s="24"/>
      <c r="O45" s="26">
        <f t="shared" si="4"/>
        <v>1500</v>
      </c>
      <c r="P45" s="84" t="s">
        <v>190</v>
      </c>
      <c r="Q45" s="61"/>
      <c r="R45" s="168"/>
      <c r="S45" s="61"/>
      <c r="T45" s="56">
        <v>1.2</v>
      </c>
      <c r="U45" s="56">
        <v>0.9</v>
      </c>
      <c r="V45" s="56">
        <v>1</v>
      </c>
      <c r="W45" s="56">
        <v>0.85</v>
      </c>
      <c r="X45" s="56">
        <v>0.95</v>
      </c>
      <c r="Y45" s="56">
        <v>1</v>
      </c>
      <c r="Z45" s="58">
        <f t="shared" si="3"/>
        <v>0.98333333333333339</v>
      </c>
    </row>
    <row r="46" spans="1:26" ht="12" customHeight="1">
      <c r="A46" s="146">
        <v>45</v>
      </c>
      <c r="B46" s="148" t="s">
        <v>97</v>
      </c>
      <c r="C46" s="148" t="s">
        <v>16</v>
      </c>
      <c r="D46" s="148" t="s">
        <v>4</v>
      </c>
      <c r="E46" s="148" t="s">
        <v>17</v>
      </c>
      <c r="F46" s="151">
        <v>31</v>
      </c>
      <c r="G46" s="151" t="s">
        <v>141</v>
      </c>
      <c r="H46" s="151" t="s">
        <v>80</v>
      </c>
      <c r="I46" s="151" t="s">
        <v>142</v>
      </c>
      <c r="J46" s="150"/>
      <c r="K46" s="151" t="s">
        <v>71</v>
      </c>
      <c r="L46" s="26">
        <v>1500</v>
      </c>
      <c r="M46" s="24" t="s">
        <v>15</v>
      </c>
      <c r="N46" s="24"/>
      <c r="O46" s="26">
        <f t="shared" si="4"/>
        <v>1500</v>
      </c>
      <c r="P46" s="84" t="s">
        <v>190</v>
      </c>
      <c r="Q46" s="61"/>
      <c r="R46" s="168"/>
      <c r="S46" s="61"/>
      <c r="T46" s="56">
        <v>1.2</v>
      </c>
      <c r="U46" s="56">
        <v>0.9</v>
      </c>
      <c r="V46" s="56">
        <v>1</v>
      </c>
      <c r="W46" s="56">
        <v>0.85</v>
      </c>
      <c r="X46" s="56">
        <v>0.95</v>
      </c>
      <c r="Y46" s="56">
        <v>1</v>
      </c>
      <c r="Z46" s="58">
        <f t="shared" si="3"/>
        <v>0.98333333333333339</v>
      </c>
    </row>
    <row r="47" spans="1:26" ht="12" customHeight="1">
      <c r="A47" s="146">
        <v>46</v>
      </c>
      <c r="B47" s="148" t="s">
        <v>97</v>
      </c>
      <c r="C47" s="148" t="s">
        <v>18</v>
      </c>
      <c r="D47" s="148" t="s">
        <v>4</v>
      </c>
      <c r="E47" s="148" t="s">
        <v>19</v>
      </c>
      <c r="F47" s="151">
        <v>15</v>
      </c>
      <c r="G47" s="151" t="s">
        <v>141</v>
      </c>
      <c r="H47" s="151" t="s">
        <v>142</v>
      </c>
      <c r="I47" s="151" t="s">
        <v>141</v>
      </c>
      <c r="J47" s="150"/>
      <c r="K47" s="151" t="s">
        <v>75</v>
      </c>
      <c r="L47" s="26">
        <v>1938</v>
      </c>
      <c r="M47" s="24" t="s">
        <v>20</v>
      </c>
      <c r="N47" s="24" t="s">
        <v>78</v>
      </c>
      <c r="O47" s="26">
        <v>1550</v>
      </c>
      <c r="P47" s="84" t="s">
        <v>190</v>
      </c>
      <c r="Q47" s="61"/>
      <c r="R47" s="168"/>
      <c r="S47" s="61"/>
      <c r="T47" s="56">
        <v>1</v>
      </c>
      <c r="U47" s="56">
        <v>1</v>
      </c>
      <c r="V47" s="56">
        <v>1</v>
      </c>
      <c r="W47" s="56">
        <v>0.85</v>
      </c>
      <c r="X47" s="56">
        <v>1.05</v>
      </c>
      <c r="Y47" s="56">
        <v>1</v>
      </c>
      <c r="Z47" s="58">
        <f t="shared" si="3"/>
        <v>0.98333333333333339</v>
      </c>
    </row>
    <row r="48" spans="1:26" ht="12" customHeight="1">
      <c r="A48" s="146">
        <v>47</v>
      </c>
      <c r="B48" s="148" t="s">
        <v>97</v>
      </c>
      <c r="C48" s="148" t="s">
        <v>21</v>
      </c>
      <c r="D48" s="148" t="s">
        <v>4</v>
      </c>
      <c r="E48" s="148" t="s">
        <v>22</v>
      </c>
      <c r="F48" s="151">
        <v>204</v>
      </c>
      <c r="G48" s="151" t="s">
        <v>141</v>
      </c>
      <c r="H48" s="151" t="s">
        <v>142</v>
      </c>
      <c r="I48" s="151" t="s">
        <v>141</v>
      </c>
      <c r="J48" s="150"/>
      <c r="K48" s="151" t="s">
        <v>75</v>
      </c>
      <c r="L48" s="26">
        <v>2000</v>
      </c>
      <c r="M48" s="24" t="s">
        <v>11</v>
      </c>
      <c r="N48" s="24"/>
      <c r="O48" s="26">
        <f>L48</f>
        <v>2000</v>
      </c>
      <c r="P48" s="84" t="s">
        <v>190</v>
      </c>
      <c r="Q48" s="61"/>
      <c r="R48" s="168"/>
      <c r="S48" s="61"/>
      <c r="T48" s="56">
        <v>1.2</v>
      </c>
      <c r="U48" s="56">
        <v>1</v>
      </c>
      <c r="V48" s="56">
        <v>1</v>
      </c>
      <c r="W48" s="56">
        <v>0.9</v>
      </c>
      <c r="X48" s="56">
        <v>1.05</v>
      </c>
      <c r="Y48" s="56">
        <v>0.85</v>
      </c>
      <c r="Z48" s="58">
        <f t="shared" si="3"/>
        <v>1</v>
      </c>
    </row>
    <row r="49" spans="1:27" ht="12" customHeight="1">
      <c r="A49" s="146">
        <v>48</v>
      </c>
      <c r="B49" s="148" t="s">
        <v>97</v>
      </c>
      <c r="C49" s="148" t="s">
        <v>21</v>
      </c>
      <c r="D49" s="148" t="s">
        <v>4</v>
      </c>
      <c r="E49" s="148" t="s">
        <v>22</v>
      </c>
      <c r="F49" s="151">
        <v>66</v>
      </c>
      <c r="G49" s="151" t="s">
        <v>141</v>
      </c>
      <c r="H49" s="151" t="s">
        <v>142</v>
      </c>
      <c r="I49" s="151" t="s">
        <v>141</v>
      </c>
      <c r="J49" s="150"/>
      <c r="K49" s="151" t="s">
        <v>75</v>
      </c>
      <c r="L49" s="26">
        <v>2000</v>
      </c>
      <c r="M49" s="24" t="s">
        <v>11</v>
      </c>
      <c r="N49" s="24"/>
      <c r="O49" s="26">
        <f>L49</f>
        <v>2000</v>
      </c>
      <c r="P49" s="84" t="s">
        <v>190</v>
      </c>
      <c r="Q49" s="61"/>
      <c r="R49" s="168"/>
      <c r="S49" s="61"/>
      <c r="T49" s="56">
        <v>1.2</v>
      </c>
      <c r="U49" s="56">
        <v>1</v>
      </c>
      <c r="V49" s="56">
        <v>1</v>
      </c>
      <c r="W49" s="56">
        <v>0.85</v>
      </c>
      <c r="X49" s="56">
        <v>1.05</v>
      </c>
      <c r="Y49" s="56">
        <v>0.95</v>
      </c>
      <c r="Z49" s="58">
        <f t="shared" si="3"/>
        <v>1.0083333333333333</v>
      </c>
    </row>
    <row r="50" spans="1:27" ht="12" customHeight="1">
      <c r="A50" s="146">
        <v>49</v>
      </c>
      <c r="B50" s="148" t="s">
        <v>97</v>
      </c>
      <c r="C50" s="148" t="s">
        <v>21</v>
      </c>
      <c r="D50" s="148" t="s">
        <v>4</v>
      </c>
      <c r="E50" s="148" t="s">
        <v>22</v>
      </c>
      <c r="F50" s="151">
        <v>20</v>
      </c>
      <c r="G50" s="151" t="s">
        <v>141</v>
      </c>
      <c r="H50" s="151" t="s">
        <v>142</v>
      </c>
      <c r="I50" s="151" t="s">
        <v>141</v>
      </c>
      <c r="J50" s="150"/>
      <c r="K50" s="151" t="s">
        <v>75</v>
      </c>
      <c r="L50" s="26">
        <v>2000</v>
      </c>
      <c r="M50" s="24" t="s">
        <v>11</v>
      </c>
      <c r="N50" s="24"/>
      <c r="O50" s="26">
        <f>L50</f>
        <v>2000</v>
      </c>
      <c r="P50" s="84" t="s">
        <v>190</v>
      </c>
      <c r="Q50" s="61"/>
      <c r="R50" s="168"/>
      <c r="S50" s="61"/>
      <c r="T50" s="56">
        <v>1.2</v>
      </c>
      <c r="U50" s="56">
        <v>1</v>
      </c>
      <c r="V50" s="56">
        <v>1</v>
      </c>
      <c r="W50" s="56">
        <v>0.85</v>
      </c>
      <c r="X50" s="56">
        <v>1.05</v>
      </c>
      <c r="Y50" s="56">
        <v>0.95</v>
      </c>
      <c r="Z50" s="58">
        <f t="shared" si="3"/>
        <v>1.0083333333333333</v>
      </c>
    </row>
    <row r="51" spans="1:27" ht="12" customHeight="1">
      <c r="A51" s="146">
        <v>50</v>
      </c>
      <c r="B51" s="148" t="s">
        <v>97</v>
      </c>
      <c r="C51" s="148" t="s">
        <v>8</v>
      </c>
      <c r="D51" s="148" t="s">
        <v>4</v>
      </c>
      <c r="E51" s="148" t="s">
        <v>23</v>
      </c>
      <c r="F51" s="151">
        <v>16</v>
      </c>
      <c r="G51" s="151" t="s">
        <v>141</v>
      </c>
      <c r="H51" s="151" t="s">
        <v>142</v>
      </c>
      <c r="I51" s="151" t="s">
        <v>141</v>
      </c>
      <c r="J51" s="150"/>
      <c r="K51" s="151" t="s">
        <v>71</v>
      </c>
      <c r="L51" s="26">
        <v>1804</v>
      </c>
      <c r="M51" s="24" t="s">
        <v>24</v>
      </c>
      <c r="N51" s="24"/>
      <c r="O51" s="26">
        <v>1353</v>
      </c>
      <c r="P51" s="84" t="s">
        <v>190</v>
      </c>
      <c r="Q51" s="61"/>
      <c r="R51" s="168"/>
      <c r="S51" s="61"/>
      <c r="T51" s="56">
        <v>1</v>
      </c>
      <c r="U51" s="56">
        <v>0.9</v>
      </c>
      <c r="V51" s="56">
        <v>1</v>
      </c>
      <c r="W51" s="56">
        <v>1</v>
      </c>
      <c r="X51" s="56">
        <v>1.05</v>
      </c>
      <c r="Y51" s="56">
        <v>1</v>
      </c>
      <c r="Z51" s="58">
        <f t="shared" si="3"/>
        <v>0.9916666666666667</v>
      </c>
      <c r="AA51" s="4"/>
    </row>
    <row r="52" spans="1:27" ht="12" customHeight="1">
      <c r="A52" s="146">
        <v>51</v>
      </c>
      <c r="B52" s="148" t="s">
        <v>97</v>
      </c>
      <c r="C52" s="148" t="s">
        <v>18</v>
      </c>
      <c r="D52" s="148" t="s">
        <v>4</v>
      </c>
      <c r="E52" s="148" t="s">
        <v>19</v>
      </c>
      <c r="F52" s="151">
        <v>26</v>
      </c>
      <c r="G52" s="151" t="s">
        <v>141</v>
      </c>
      <c r="H52" s="151" t="s">
        <v>142</v>
      </c>
      <c r="I52" s="151"/>
      <c r="J52" s="150"/>
      <c r="K52" s="151" t="s">
        <v>75</v>
      </c>
      <c r="L52" s="26">
        <v>2990</v>
      </c>
      <c r="M52" s="24" t="s">
        <v>25</v>
      </c>
      <c r="N52" s="24"/>
      <c r="O52" s="26">
        <f>L52</f>
        <v>2990</v>
      </c>
      <c r="P52" s="84" t="s">
        <v>190</v>
      </c>
      <c r="Q52" s="61"/>
      <c r="R52" s="168"/>
      <c r="S52" s="61"/>
      <c r="T52" s="56">
        <v>1.1499999999999999</v>
      </c>
      <c r="U52" s="56">
        <v>1</v>
      </c>
      <c r="V52" s="56">
        <v>1</v>
      </c>
      <c r="W52" s="56">
        <v>1</v>
      </c>
      <c r="X52" s="56">
        <v>1</v>
      </c>
      <c r="Y52" s="56">
        <v>1.1000000000000001</v>
      </c>
      <c r="Z52" s="58">
        <f t="shared" si="3"/>
        <v>1.0416666666666667</v>
      </c>
    </row>
    <row r="53" spans="1:27" ht="12" customHeight="1">
      <c r="A53" s="146">
        <v>52</v>
      </c>
      <c r="B53" s="148" t="s">
        <v>97</v>
      </c>
      <c r="C53" s="148" t="s">
        <v>18</v>
      </c>
      <c r="D53" s="148" t="s">
        <v>4</v>
      </c>
      <c r="E53" s="148" t="s">
        <v>19</v>
      </c>
      <c r="F53" s="151">
        <v>15</v>
      </c>
      <c r="G53" s="151" t="s">
        <v>141</v>
      </c>
      <c r="H53" s="151" t="s">
        <v>142</v>
      </c>
      <c r="I53" s="151"/>
      <c r="J53" s="150"/>
      <c r="K53" s="151" t="s">
        <v>75</v>
      </c>
      <c r="L53" s="26">
        <v>2990</v>
      </c>
      <c r="M53" s="24" t="s">
        <v>25</v>
      </c>
      <c r="N53" s="24"/>
      <c r="O53" s="26">
        <f>L53</f>
        <v>2990</v>
      </c>
      <c r="P53" s="84" t="s">
        <v>190</v>
      </c>
      <c r="Q53" s="61"/>
      <c r="R53" s="168"/>
      <c r="S53" s="61"/>
      <c r="T53" s="56">
        <v>1.1499999999999999</v>
      </c>
      <c r="U53" s="56">
        <v>1</v>
      </c>
      <c r="V53" s="56">
        <v>1</v>
      </c>
      <c r="W53" s="56">
        <v>1</v>
      </c>
      <c r="X53" s="56">
        <v>1</v>
      </c>
      <c r="Y53" s="56">
        <v>1.1000000000000001</v>
      </c>
      <c r="Z53" s="58">
        <f t="shared" si="3"/>
        <v>1.0416666666666667</v>
      </c>
    </row>
    <row r="54" spans="1:27" ht="12" customHeight="1">
      <c r="A54" s="146">
        <v>53</v>
      </c>
      <c r="B54" s="148" t="s">
        <v>97</v>
      </c>
      <c r="C54" s="148" t="s">
        <v>18</v>
      </c>
      <c r="D54" s="148" t="s">
        <v>4</v>
      </c>
      <c r="E54" s="148" t="s">
        <v>19</v>
      </c>
      <c r="F54" s="151">
        <v>11</v>
      </c>
      <c r="G54" s="151" t="s">
        <v>141</v>
      </c>
      <c r="H54" s="151" t="s">
        <v>142</v>
      </c>
      <c r="I54" s="151"/>
      <c r="J54" s="150"/>
      <c r="K54" s="151" t="s">
        <v>75</v>
      </c>
      <c r="L54" s="26">
        <v>2990</v>
      </c>
      <c r="M54" s="24" t="s">
        <v>25</v>
      </c>
      <c r="N54" s="24"/>
      <c r="O54" s="26">
        <f>L54</f>
        <v>2990</v>
      </c>
      <c r="P54" s="84" t="s">
        <v>190</v>
      </c>
      <c r="Q54" s="61"/>
      <c r="R54" s="168"/>
      <c r="S54" s="61"/>
      <c r="T54" s="56">
        <v>1.1499999999999999</v>
      </c>
      <c r="U54" s="56">
        <v>1</v>
      </c>
      <c r="V54" s="56">
        <v>1</v>
      </c>
      <c r="W54" s="56">
        <v>1</v>
      </c>
      <c r="X54" s="56">
        <v>1</v>
      </c>
      <c r="Y54" s="56">
        <v>1.1000000000000001</v>
      </c>
      <c r="Z54" s="58">
        <f t="shared" si="3"/>
        <v>1.0416666666666667</v>
      </c>
    </row>
    <row r="55" spans="1:27" ht="12" customHeight="1">
      <c r="A55" s="146">
        <v>54</v>
      </c>
      <c r="B55" s="148" t="s">
        <v>97</v>
      </c>
      <c r="C55" s="148" t="s">
        <v>18</v>
      </c>
      <c r="D55" s="148" t="s">
        <v>4</v>
      </c>
      <c r="E55" s="148" t="s">
        <v>19</v>
      </c>
      <c r="F55" s="151">
        <v>30</v>
      </c>
      <c r="G55" s="151" t="s">
        <v>141</v>
      </c>
      <c r="H55" s="151" t="s">
        <v>142</v>
      </c>
      <c r="I55" s="151"/>
      <c r="J55" s="150"/>
      <c r="K55" s="151" t="s">
        <v>75</v>
      </c>
      <c r="L55" s="26">
        <v>2990</v>
      </c>
      <c r="M55" s="24" t="s">
        <v>25</v>
      </c>
      <c r="N55" s="24"/>
      <c r="O55" s="26">
        <f>L55</f>
        <v>2990</v>
      </c>
      <c r="P55" s="84" t="s">
        <v>190</v>
      </c>
      <c r="Q55" s="61"/>
      <c r="R55" s="168"/>
      <c r="S55" s="61"/>
      <c r="T55" s="56">
        <v>1.1499999999999999</v>
      </c>
      <c r="U55" s="56">
        <v>1</v>
      </c>
      <c r="V55" s="56">
        <v>1</v>
      </c>
      <c r="W55" s="56">
        <v>1</v>
      </c>
      <c r="X55" s="56">
        <v>1</v>
      </c>
      <c r="Y55" s="56">
        <v>1.1000000000000001</v>
      </c>
      <c r="Z55" s="58">
        <f t="shared" si="3"/>
        <v>1.0416666666666667</v>
      </c>
    </row>
    <row r="56" spans="1:27" ht="12" customHeight="1">
      <c r="A56" s="146">
        <v>55</v>
      </c>
      <c r="B56" s="148" t="s">
        <v>97</v>
      </c>
      <c r="C56" s="148" t="s">
        <v>16</v>
      </c>
      <c r="D56" s="148" t="s">
        <v>4</v>
      </c>
      <c r="E56" s="148" t="s">
        <v>26</v>
      </c>
      <c r="F56" s="151">
        <v>126</v>
      </c>
      <c r="G56" s="151" t="s">
        <v>141</v>
      </c>
      <c r="H56" s="151" t="s">
        <v>142</v>
      </c>
      <c r="I56" s="151" t="s">
        <v>80</v>
      </c>
      <c r="J56" s="150"/>
      <c r="K56" s="151" t="s">
        <v>81</v>
      </c>
      <c r="L56" s="26">
        <v>3000</v>
      </c>
      <c r="M56" s="24" t="s">
        <v>11</v>
      </c>
      <c r="N56" s="24"/>
      <c r="O56" s="26">
        <f>L56</f>
        <v>3000</v>
      </c>
      <c r="P56" s="84" t="s">
        <v>190</v>
      </c>
      <c r="Q56" s="61"/>
      <c r="R56" s="168"/>
      <c r="S56" s="61"/>
      <c r="T56" s="56">
        <v>1.2</v>
      </c>
      <c r="U56" s="56">
        <v>1.25</v>
      </c>
      <c r="V56" s="56">
        <v>1</v>
      </c>
      <c r="W56" s="56">
        <v>0.9</v>
      </c>
      <c r="X56" s="56">
        <v>1</v>
      </c>
      <c r="Y56" s="56">
        <v>0.95</v>
      </c>
      <c r="Z56" s="58">
        <f t="shared" si="3"/>
        <v>1.05</v>
      </c>
    </row>
    <row r="57" spans="1:27" ht="12" customHeight="1">
      <c r="A57" s="146">
        <v>56</v>
      </c>
      <c r="B57" s="148" t="s">
        <v>97</v>
      </c>
      <c r="C57" s="148" t="s">
        <v>21</v>
      </c>
      <c r="D57" s="148" t="s">
        <v>4</v>
      </c>
      <c r="E57" s="148" t="s">
        <v>27</v>
      </c>
      <c r="F57" s="151">
        <v>12</v>
      </c>
      <c r="G57" s="151" t="s">
        <v>141</v>
      </c>
      <c r="H57" s="151" t="s">
        <v>142</v>
      </c>
      <c r="I57" s="151"/>
      <c r="J57" s="150"/>
      <c r="K57" s="151" t="s">
        <v>71</v>
      </c>
      <c r="L57" s="26">
        <v>2500</v>
      </c>
      <c r="M57" s="24" t="s">
        <v>68</v>
      </c>
      <c r="N57" s="24" t="s">
        <v>82</v>
      </c>
      <c r="O57" s="26">
        <f>(L57/F57)*12</f>
        <v>2500</v>
      </c>
      <c r="P57" s="84" t="s">
        <v>190</v>
      </c>
      <c r="Q57" s="61"/>
      <c r="R57" s="168"/>
      <c r="S57" s="61"/>
      <c r="T57" s="56">
        <v>1.2</v>
      </c>
      <c r="U57" s="56">
        <v>0.9</v>
      </c>
      <c r="V57" s="56">
        <v>1</v>
      </c>
      <c r="W57" s="56">
        <v>1</v>
      </c>
      <c r="X57" s="56">
        <v>1</v>
      </c>
      <c r="Y57" s="56">
        <v>1</v>
      </c>
      <c r="Z57" s="58">
        <f t="shared" si="3"/>
        <v>1.0166666666666666</v>
      </c>
    </row>
    <row r="58" spans="1:27" ht="12" customHeight="1">
      <c r="A58" s="146">
        <v>57</v>
      </c>
      <c r="B58" s="148" t="s">
        <v>97</v>
      </c>
      <c r="C58" s="148" t="s">
        <v>8</v>
      </c>
      <c r="D58" s="148" t="s">
        <v>4</v>
      </c>
      <c r="E58" s="148" t="s">
        <v>23</v>
      </c>
      <c r="F58" s="151">
        <v>20</v>
      </c>
      <c r="G58" s="151" t="s">
        <v>141</v>
      </c>
      <c r="H58" s="151" t="s">
        <v>142</v>
      </c>
      <c r="I58" s="151" t="s">
        <v>141</v>
      </c>
      <c r="J58" s="150" t="s">
        <v>83</v>
      </c>
      <c r="K58" s="151" t="s">
        <v>71</v>
      </c>
      <c r="L58" s="26">
        <v>3860</v>
      </c>
      <c r="M58" s="24" t="s">
        <v>24</v>
      </c>
      <c r="N58" s="24"/>
      <c r="O58" s="26">
        <f>(L58/F58)*12</f>
        <v>2316</v>
      </c>
      <c r="P58" s="84" t="s">
        <v>190</v>
      </c>
      <c r="Q58" s="61"/>
      <c r="R58" s="168"/>
      <c r="S58" s="61"/>
      <c r="T58" s="56">
        <v>0.95</v>
      </c>
      <c r="U58" s="56">
        <v>0.9</v>
      </c>
      <c r="V58" s="56">
        <v>1</v>
      </c>
      <c r="W58" s="56">
        <v>1.1000000000000001</v>
      </c>
      <c r="X58" s="56">
        <v>1.05</v>
      </c>
      <c r="Y58" s="56">
        <v>1.1000000000000001</v>
      </c>
      <c r="Z58" s="58">
        <f t="shared" si="3"/>
        <v>1.0166666666666666</v>
      </c>
    </row>
    <row r="59" spans="1:27" ht="12" customHeight="1">
      <c r="A59" s="146">
        <v>58</v>
      </c>
      <c r="B59" s="148" t="s">
        <v>97</v>
      </c>
      <c r="C59" s="148" t="s">
        <v>8</v>
      </c>
      <c r="D59" s="148" t="s">
        <v>4</v>
      </c>
      <c r="E59" s="148" t="s">
        <v>23</v>
      </c>
      <c r="F59" s="151">
        <v>22</v>
      </c>
      <c r="G59" s="151" t="s">
        <v>141</v>
      </c>
      <c r="H59" s="151" t="s">
        <v>142</v>
      </c>
      <c r="I59" s="151" t="s">
        <v>141</v>
      </c>
      <c r="J59" s="150" t="s">
        <v>83</v>
      </c>
      <c r="K59" s="151" t="s">
        <v>71</v>
      </c>
      <c r="L59" s="26">
        <v>4517</v>
      </c>
      <c r="M59" s="24" t="s">
        <v>24</v>
      </c>
      <c r="N59" s="24"/>
      <c r="O59" s="26">
        <f>(L59/F59)*12</f>
        <v>2463.818181818182</v>
      </c>
      <c r="P59" s="84" t="s">
        <v>190</v>
      </c>
      <c r="Q59" s="61"/>
      <c r="R59" s="168"/>
      <c r="S59" s="61"/>
      <c r="T59" s="56">
        <v>0.95</v>
      </c>
      <c r="U59" s="56">
        <v>0.9</v>
      </c>
      <c r="V59" s="56">
        <v>1</v>
      </c>
      <c r="W59" s="56">
        <v>1.1499999999999999</v>
      </c>
      <c r="X59" s="56">
        <v>1.05</v>
      </c>
      <c r="Y59" s="56">
        <v>1.1000000000000001</v>
      </c>
      <c r="Z59" s="58">
        <f t="shared" si="3"/>
        <v>1.0250000000000001</v>
      </c>
    </row>
    <row r="60" spans="1:27" ht="12" customHeight="1">
      <c r="A60" s="146">
        <v>59</v>
      </c>
      <c r="B60" s="148" t="s">
        <v>97</v>
      </c>
      <c r="C60" s="148" t="s">
        <v>8</v>
      </c>
      <c r="D60" s="148" t="s">
        <v>4</v>
      </c>
      <c r="E60" s="148" t="s">
        <v>23</v>
      </c>
      <c r="F60" s="151">
        <v>24</v>
      </c>
      <c r="G60" s="151" t="s">
        <v>141</v>
      </c>
      <c r="H60" s="151" t="s">
        <v>142</v>
      </c>
      <c r="I60" s="151" t="s">
        <v>141</v>
      </c>
      <c r="J60" s="150" t="s">
        <v>83</v>
      </c>
      <c r="K60" s="151" t="s">
        <v>71</v>
      </c>
      <c r="L60" s="26">
        <v>4667</v>
      </c>
      <c r="M60" s="24" t="s">
        <v>24</v>
      </c>
      <c r="N60" s="24"/>
      <c r="O60" s="26">
        <f>(L60/F60)*12</f>
        <v>2333.5</v>
      </c>
      <c r="P60" s="84" t="s">
        <v>190</v>
      </c>
      <c r="Q60" s="61"/>
      <c r="R60" s="168"/>
      <c r="S60" s="61"/>
      <c r="T60" s="56">
        <v>0.95</v>
      </c>
      <c r="U60" s="56">
        <v>0.9</v>
      </c>
      <c r="V60" s="56">
        <v>1</v>
      </c>
      <c r="W60" s="56">
        <v>1.1000000000000001</v>
      </c>
      <c r="X60" s="56">
        <v>1.05</v>
      </c>
      <c r="Y60" s="56">
        <v>1.1000000000000001</v>
      </c>
      <c r="Z60" s="58">
        <f t="shared" si="3"/>
        <v>1.0166666666666666</v>
      </c>
    </row>
    <row r="61" spans="1:27" ht="12" customHeight="1">
      <c r="A61" s="146">
        <v>60</v>
      </c>
      <c r="B61" s="148" t="s">
        <v>97</v>
      </c>
      <c r="C61" s="148" t="s">
        <v>16</v>
      </c>
      <c r="D61" s="148" t="s">
        <v>4</v>
      </c>
      <c r="E61" s="148" t="s">
        <v>17</v>
      </c>
      <c r="F61" s="151">
        <v>70</v>
      </c>
      <c r="G61" s="151" t="s">
        <v>141</v>
      </c>
      <c r="H61" s="151" t="s">
        <v>142</v>
      </c>
      <c r="I61" s="151" t="s">
        <v>80</v>
      </c>
      <c r="J61" s="150"/>
      <c r="K61" s="151" t="s">
        <v>75</v>
      </c>
      <c r="L61" s="26">
        <v>4000</v>
      </c>
      <c r="M61" s="24" t="s">
        <v>36</v>
      </c>
      <c r="N61" s="24" t="s">
        <v>84</v>
      </c>
      <c r="O61" s="26">
        <v>4000</v>
      </c>
      <c r="P61" s="84" t="s">
        <v>190</v>
      </c>
      <c r="Q61" s="61"/>
      <c r="R61" s="168"/>
      <c r="S61" s="61"/>
      <c r="T61" s="56">
        <v>1.2</v>
      </c>
      <c r="U61" s="56">
        <v>1</v>
      </c>
      <c r="V61" s="56">
        <v>1</v>
      </c>
      <c r="W61" s="56">
        <v>1.2</v>
      </c>
      <c r="X61" s="56">
        <v>1</v>
      </c>
      <c r="Y61" s="56">
        <v>1</v>
      </c>
      <c r="Z61" s="58">
        <f t="shared" si="3"/>
        <v>1.0666666666666667</v>
      </c>
    </row>
    <row r="62" spans="1:27" ht="12" customHeight="1">
      <c r="A62" s="146">
        <v>61</v>
      </c>
      <c r="B62" s="148" t="s">
        <v>97</v>
      </c>
      <c r="C62" s="148" t="s">
        <v>21</v>
      </c>
      <c r="D62" s="148" t="s">
        <v>4</v>
      </c>
      <c r="E62" s="148" t="s">
        <v>27</v>
      </c>
      <c r="F62" s="151">
        <v>22</v>
      </c>
      <c r="G62" s="151" t="s">
        <v>141</v>
      </c>
      <c r="H62" s="151" t="s">
        <v>142</v>
      </c>
      <c r="I62" s="151"/>
      <c r="J62" s="150"/>
      <c r="K62" s="151" t="s">
        <v>71</v>
      </c>
      <c r="L62" s="26">
        <v>6000</v>
      </c>
      <c r="M62" s="24" t="s">
        <v>37</v>
      </c>
      <c r="N62" s="24"/>
      <c r="O62" s="26">
        <f t="shared" ref="O62:O67" si="5">(L62/F62)*12</f>
        <v>3272.727272727273</v>
      </c>
      <c r="P62" s="84" t="s">
        <v>190</v>
      </c>
      <c r="Q62" s="61"/>
      <c r="R62" s="168"/>
      <c r="S62" s="61"/>
      <c r="T62" s="56">
        <v>1.2</v>
      </c>
      <c r="U62" s="56">
        <v>0.9</v>
      </c>
      <c r="V62" s="56">
        <v>1</v>
      </c>
      <c r="W62" s="56">
        <v>1.1000000000000001</v>
      </c>
      <c r="X62" s="56">
        <v>1</v>
      </c>
      <c r="Y62" s="56">
        <v>1.1000000000000001</v>
      </c>
      <c r="Z62" s="58">
        <f t="shared" si="3"/>
        <v>1.05</v>
      </c>
    </row>
    <row r="63" spans="1:27">
      <c r="A63" s="146">
        <v>62</v>
      </c>
      <c r="B63" s="148" t="s">
        <v>97</v>
      </c>
      <c r="C63" s="148" t="s">
        <v>39</v>
      </c>
      <c r="D63" s="148" t="s">
        <v>4</v>
      </c>
      <c r="E63" s="148" t="s">
        <v>40</v>
      </c>
      <c r="F63" s="151">
        <v>36</v>
      </c>
      <c r="G63" s="151" t="s">
        <v>141</v>
      </c>
      <c r="H63" s="151" t="s">
        <v>80</v>
      </c>
      <c r="I63" s="151" t="s">
        <v>141</v>
      </c>
      <c r="J63" s="150" t="s">
        <v>213</v>
      </c>
      <c r="K63" s="151" t="s">
        <v>75</v>
      </c>
      <c r="L63" s="26">
        <v>8000</v>
      </c>
      <c r="M63" s="24" t="s">
        <v>41</v>
      </c>
      <c r="N63" s="24"/>
      <c r="O63" s="26">
        <f t="shared" si="5"/>
        <v>2666.666666666667</v>
      </c>
      <c r="P63" s="84" t="s">
        <v>190</v>
      </c>
      <c r="Q63" s="61"/>
      <c r="R63" s="168"/>
      <c r="S63" s="61"/>
      <c r="T63" s="56">
        <v>1</v>
      </c>
      <c r="U63" s="56">
        <v>1</v>
      </c>
      <c r="V63" s="56">
        <v>1.2</v>
      </c>
      <c r="W63" s="56">
        <v>1</v>
      </c>
      <c r="X63" s="56">
        <v>1.05</v>
      </c>
      <c r="Y63" s="56">
        <v>1</v>
      </c>
      <c r="Z63" s="58">
        <f t="shared" si="3"/>
        <v>1.0416666666666667</v>
      </c>
    </row>
    <row r="64" spans="1:27" ht="12" customHeight="1">
      <c r="A64" s="146">
        <v>63</v>
      </c>
      <c r="B64" s="148" t="s">
        <v>97</v>
      </c>
      <c r="C64" s="148" t="s">
        <v>18</v>
      </c>
      <c r="D64" s="148" t="s">
        <v>4</v>
      </c>
      <c r="E64" s="148" t="s">
        <v>19</v>
      </c>
      <c r="F64" s="151">
        <v>73</v>
      </c>
      <c r="G64" s="151" t="s">
        <v>141</v>
      </c>
      <c r="H64" s="151" t="s">
        <v>144</v>
      </c>
      <c r="I64" s="151" t="s">
        <v>141</v>
      </c>
      <c r="J64" s="150"/>
      <c r="K64" s="151" t="s">
        <v>72</v>
      </c>
      <c r="L64" s="26">
        <v>9125</v>
      </c>
      <c r="M64" s="24" t="s">
        <v>20</v>
      </c>
      <c r="N64" s="24" t="s">
        <v>86</v>
      </c>
      <c r="O64" s="26">
        <f t="shared" si="5"/>
        <v>1500</v>
      </c>
      <c r="P64" s="84" t="s">
        <v>190</v>
      </c>
      <c r="Q64" s="61"/>
      <c r="R64" s="168"/>
      <c r="S64" s="61"/>
      <c r="T64" s="56">
        <v>0.95</v>
      </c>
      <c r="U64" s="56">
        <v>1.2</v>
      </c>
      <c r="V64" s="56">
        <v>1</v>
      </c>
      <c r="W64" s="56">
        <v>0.8</v>
      </c>
      <c r="X64" s="56">
        <v>1.05</v>
      </c>
      <c r="Y64" s="56">
        <v>0.95</v>
      </c>
      <c r="Z64" s="58">
        <f t="shared" si="3"/>
        <v>0.9916666666666667</v>
      </c>
    </row>
    <row r="65" spans="1:28" ht="12" customHeight="1">
      <c r="A65" s="146">
        <v>64</v>
      </c>
      <c r="B65" s="148" t="s">
        <v>97</v>
      </c>
      <c r="C65" s="148" t="s">
        <v>42</v>
      </c>
      <c r="D65" s="148" t="s">
        <v>4</v>
      </c>
      <c r="E65" s="148" t="s">
        <v>43</v>
      </c>
      <c r="F65" s="151">
        <v>58</v>
      </c>
      <c r="G65" s="151" t="s">
        <v>141</v>
      </c>
      <c r="H65" s="151" t="s">
        <v>142</v>
      </c>
      <c r="I65" s="151" t="s">
        <v>80</v>
      </c>
      <c r="J65" s="150" t="s">
        <v>87</v>
      </c>
      <c r="K65" s="151" t="s">
        <v>72</v>
      </c>
      <c r="L65" s="26">
        <v>10000</v>
      </c>
      <c r="M65" s="24" t="s">
        <v>41</v>
      </c>
      <c r="N65" s="24"/>
      <c r="O65" s="26">
        <f t="shared" si="5"/>
        <v>2068.9655172413795</v>
      </c>
      <c r="P65" s="84" t="s">
        <v>190</v>
      </c>
      <c r="Q65" s="61"/>
      <c r="R65" s="168"/>
      <c r="S65" s="61"/>
      <c r="T65" s="56">
        <v>1</v>
      </c>
      <c r="U65" s="56">
        <v>1.2</v>
      </c>
      <c r="V65" s="56">
        <v>1</v>
      </c>
      <c r="W65" s="56">
        <v>0.8</v>
      </c>
      <c r="X65" s="56">
        <v>1</v>
      </c>
      <c r="Y65" s="56">
        <v>1</v>
      </c>
      <c r="Z65" s="58">
        <f t="shared" si="3"/>
        <v>1</v>
      </c>
    </row>
    <row r="66" spans="1:28" ht="12" customHeight="1">
      <c r="A66" s="146">
        <v>65</v>
      </c>
      <c r="B66" s="148" t="s">
        <v>97</v>
      </c>
      <c r="C66" s="148" t="s">
        <v>18</v>
      </c>
      <c r="D66" s="148" t="s">
        <v>4</v>
      </c>
      <c r="E66" s="148" t="s">
        <v>19</v>
      </c>
      <c r="F66" s="151">
        <v>74</v>
      </c>
      <c r="G66" s="151" t="s">
        <v>141</v>
      </c>
      <c r="H66" s="151" t="s">
        <v>144</v>
      </c>
      <c r="I66" s="151" t="s">
        <v>141</v>
      </c>
      <c r="J66" s="150"/>
      <c r="K66" s="151" t="s">
        <v>72</v>
      </c>
      <c r="L66" s="26">
        <v>10175</v>
      </c>
      <c r="M66" s="24" t="s">
        <v>20</v>
      </c>
      <c r="N66" s="24"/>
      <c r="O66" s="26">
        <f t="shared" si="5"/>
        <v>1650</v>
      </c>
      <c r="P66" s="84" t="s">
        <v>190</v>
      </c>
      <c r="Q66" s="61"/>
      <c r="R66" s="168"/>
      <c r="S66" s="61"/>
      <c r="T66" s="56">
        <v>0.95</v>
      </c>
      <c r="U66" s="56">
        <v>1.2</v>
      </c>
      <c r="V66" s="56">
        <v>1</v>
      </c>
      <c r="W66" s="56">
        <v>0.8</v>
      </c>
      <c r="X66" s="56">
        <v>1.05</v>
      </c>
      <c r="Y66" s="56">
        <v>0.95</v>
      </c>
      <c r="Z66" s="58">
        <f t="shared" ref="Z66:Z87" si="6">AVERAGE(T66:Y66)</f>
        <v>0.9916666666666667</v>
      </c>
    </row>
    <row r="67" spans="1:28" ht="12" customHeight="1">
      <c r="A67" s="146">
        <v>66</v>
      </c>
      <c r="B67" s="147" t="s">
        <v>97</v>
      </c>
      <c r="C67" s="147" t="s">
        <v>16</v>
      </c>
      <c r="D67" s="148" t="s">
        <v>4</v>
      </c>
      <c r="E67" s="148" t="s">
        <v>38</v>
      </c>
      <c r="F67" s="151">
        <v>36</v>
      </c>
      <c r="G67" s="151" t="s">
        <v>141</v>
      </c>
      <c r="H67" s="151" t="s">
        <v>141</v>
      </c>
      <c r="I67" s="151" t="s">
        <v>142</v>
      </c>
      <c r="J67" s="150"/>
      <c r="K67" s="151" t="s">
        <v>75</v>
      </c>
      <c r="L67" s="26">
        <v>10000</v>
      </c>
      <c r="M67" s="24" t="s">
        <v>37</v>
      </c>
      <c r="N67" s="24"/>
      <c r="O67" s="26">
        <f t="shared" si="5"/>
        <v>3333.333333333333</v>
      </c>
      <c r="P67" s="84" t="s">
        <v>190</v>
      </c>
      <c r="Q67" s="61"/>
      <c r="R67" s="168"/>
      <c r="S67" s="61"/>
      <c r="T67" s="56">
        <v>1.1499999999999999</v>
      </c>
      <c r="U67" s="56">
        <v>1</v>
      </c>
      <c r="V67" s="56">
        <v>1.1000000000000001</v>
      </c>
      <c r="W67" s="56">
        <v>1.1000000000000001</v>
      </c>
      <c r="X67" s="56">
        <v>0.95</v>
      </c>
      <c r="Y67" s="56">
        <v>1</v>
      </c>
      <c r="Z67" s="58">
        <f t="shared" si="6"/>
        <v>1.05</v>
      </c>
    </row>
    <row r="68" spans="1:28" ht="12" customHeight="1">
      <c r="A68" s="146">
        <v>67</v>
      </c>
      <c r="B68" s="148" t="s">
        <v>97</v>
      </c>
      <c r="C68" s="148" t="s">
        <v>21</v>
      </c>
      <c r="D68" s="147" t="s">
        <v>4</v>
      </c>
      <c r="E68" s="147" t="s">
        <v>103</v>
      </c>
      <c r="F68" s="151">
        <v>109</v>
      </c>
      <c r="G68" s="149" t="s">
        <v>141</v>
      </c>
      <c r="H68" s="149" t="s">
        <v>142</v>
      </c>
      <c r="I68" s="151"/>
      <c r="J68" s="152" t="s">
        <v>215</v>
      </c>
      <c r="K68" s="151" t="s">
        <v>75</v>
      </c>
      <c r="L68" s="29">
        <v>1349</v>
      </c>
      <c r="M68" s="24" t="s">
        <v>7</v>
      </c>
      <c r="N68" s="27" t="s">
        <v>104</v>
      </c>
      <c r="O68" s="26">
        <v>1349</v>
      </c>
      <c r="P68" s="84" t="s">
        <v>191</v>
      </c>
      <c r="Q68" s="61"/>
      <c r="R68" s="168"/>
      <c r="S68" s="61"/>
      <c r="T68" s="56">
        <v>1.2</v>
      </c>
      <c r="U68" s="56">
        <v>1</v>
      </c>
      <c r="V68" s="56">
        <v>1</v>
      </c>
      <c r="W68" s="56">
        <v>0.8</v>
      </c>
      <c r="X68" s="56">
        <v>1</v>
      </c>
      <c r="Y68" s="56">
        <v>0.95</v>
      </c>
      <c r="Z68" s="58">
        <f t="shared" si="6"/>
        <v>0.9916666666666667</v>
      </c>
    </row>
    <row r="69" spans="1:28" ht="12" customHeight="1">
      <c r="A69" s="146">
        <v>68</v>
      </c>
      <c r="B69" s="148" t="s">
        <v>97</v>
      </c>
      <c r="C69" s="148" t="s">
        <v>21</v>
      </c>
      <c r="D69" s="147" t="s">
        <v>4</v>
      </c>
      <c r="E69" s="147" t="s">
        <v>103</v>
      </c>
      <c r="F69" s="149">
        <v>33</v>
      </c>
      <c r="G69" s="149" t="s">
        <v>141</v>
      </c>
      <c r="H69" s="149" t="s">
        <v>141</v>
      </c>
      <c r="I69" s="149" t="s">
        <v>141</v>
      </c>
      <c r="J69" s="152" t="s">
        <v>216</v>
      </c>
      <c r="K69" s="149" t="s">
        <v>75</v>
      </c>
      <c r="L69" s="29">
        <v>7000</v>
      </c>
      <c r="M69" s="24" t="s">
        <v>37</v>
      </c>
      <c r="N69" s="24"/>
      <c r="O69" s="26">
        <f t="shared" ref="O69:O74" si="7">(L69/F69)*12</f>
        <v>2545.4545454545455</v>
      </c>
      <c r="P69" s="84" t="s">
        <v>191</v>
      </c>
      <c r="Q69" s="61"/>
      <c r="R69" s="168"/>
      <c r="S69" s="61"/>
      <c r="T69" s="56">
        <v>1.2</v>
      </c>
      <c r="U69" s="56">
        <v>1</v>
      </c>
      <c r="V69" s="56">
        <v>1.1000000000000001</v>
      </c>
      <c r="W69" s="56">
        <v>0.85</v>
      </c>
      <c r="X69" s="56">
        <v>1.05</v>
      </c>
      <c r="Y69" s="56">
        <v>1</v>
      </c>
      <c r="Z69" s="58">
        <f t="shared" si="6"/>
        <v>1.0333333333333334</v>
      </c>
    </row>
    <row r="70" spans="1:28" ht="12" customHeight="1">
      <c r="A70" s="146">
        <v>69</v>
      </c>
      <c r="B70" s="148" t="s">
        <v>97</v>
      </c>
      <c r="C70" s="148" t="s">
        <v>16</v>
      </c>
      <c r="D70" s="147" t="s">
        <v>4</v>
      </c>
      <c r="E70" s="147" t="s">
        <v>113</v>
      </c>
      <c r="F70" s="149">
        <v>109</v>
      </c>
      <c r="G70" s="149" t="s">
        <v>141</v>
      </c>
      <c r="H70" s="149" t="s">
        <v>141</v>
      </c>
      <c r="I70" s="149" t="s">
        <v>141</v>
      </c>
      <c r="J70" s="152" t="s">
        <v>217</v>
      </c>
      <c r="K70" s="149" t="s">
        <v>75</v>
      </c>
      <c r="L70" s="29">
        <v>20000</v>
      </c>
      <c r="M70" s="24" t="s">
        <v>37</v>
      </c>
      <c r="N70" s="24"/>
      <c r="O70" s="26">
        <f t="shared" si="7"/>
        <v>2201.8348623853212</v>
      </c>
      <c r="P70" s="84" t="s">
        <v>191</v>
      </c>
      <c r="Q70" s="61"/>
      <c r="R70" s="168"/>
      <c r="S70" s="61"/>
      <c r="T70" s="56">
        <v>1.2</v>
      </c>
      <c r="U70" s="56">
        <v>1</v>
      </c>
      <c r="V70" s="56">
        <v>1.1000000000000001</v>
      </c>
      <c r="W70" s="56">
        <v>0.8</v>
      </c>
      <c r="X70" s="56">
        <v>1.05</v>
      </c>
      <c r="Y70" s="56">
        <v>0.95</v>
      </c>
      <c r="Z70" s="58">
        <f t="shared" si="6"/>
        <v>1.0166666666666668</v>
      </c>
    </row>
    <row r="71" spans="1:28" ht="12" customHeight="1">
      <c r="A71" s="146">
        <v>70</v>
      </c>
      <c r="B71" s="148" t="s">
        <v>97</v>
      </c>
      <c r="C71" s="148" t="s">
        <v>42</v>
      </c>
      <c r="D71" s="147" t="s">
        <v>4</v>
      </c>
      <c r="E71" s="147" t="s">
        <v>117</v>
      </c>
      <c r="F71" s="149">
        <v>20</v>
      </c>
      <c r="G71" s="149" t="s">
        <v>141</v>
      </c>
      <c r="H71" s="149" t="s">
        <v>142</v>
      </c>
      <c r="I71" s="149" t="s">
        <v>141</v>
      </c>
      <c r="J71" s="152" t="s">
        <v>182</v>
      </c>
      <c r="K71" s="151" t="s">
        <v>71</v>
      </c>
      <c r="L71" s="29">
        <v>5000</v>
      </c>
      <c r="M71" s="24" t="s">
        <v>37</v>
      </c>
      <c r="N71" s="24"/>
      <c r="O71" s="26">
        <f t="shared" si="7"/>
        <v>3000</v>
      </c>
      <c r="P71" s="84" t="s">
        <v>191</v>
      </c>
      <c r="Q71" s="61"/>
      <c r="R71" s="168"/>
      <c r="S71" s="61"/>
      <c r="T71" s="56">
        <v>1.2</v>
      </c>
      <c r="U71" s="56">
        <v>0.9</v>
      </c>
      <c r="V71" s="56">
        <v>1</v>
      </c>
      <c r="W71" s="56">
        <v>1</v>
      </c>
      <c r="X71" s="56">
        <v>1.05</v>
      </c>
      <c r="Y71" s="56">
        <v>1.1000000000000001</v>
      </c>
      <c r="Z71" s="58">
        <f t="shared" si="6"/>
        <v>1.0416666666666667</v>
      </c>
    </row>
    <row r="72" spans="1:28" ht="12" customHeight="1">
      <c r="A72" s="146">
        <v>71</v>
      </c>
      <c r="B72" s="148" t="s">
        <v>97</v>
      </c>
      <c r="C72" s="148" t="s">
        <v>42</v>
      </c>
      <c r="D72" s="147" t="s">
        <v>4</v>
      </c>
      <c r="E72" s="147" t="s">
        <v>117</v>
      </c>
      <c r="F72" s="149">
        <v>18</v>
      </c>
      <c r="G72" s="149" t="s">
        <v>141</v>
      </c>
      <c r="H72" s="149" t="s">
        <v>141</v>
      </c>
      <c r="I72" s="149" t="s">
        <v>141</v>
      </c>
      <c r="J72" s="152" t="s">
        <v>182</v>
      </c>
      <c r="K72" s="151" t="s">
        <v>71</v>
      </c>
      <c r="L72" s="29">
        <v>5000</v>
      </c>
      <c r="M72" s="24" t="s">
        <v>37</v>
      </c>
      <c r="N72" s="24"/>
      <c r="O72" s="26">
        <f t="shared" si="7"/>
        <v>3333.333333333333</v>
      </c>
      <c r="P72" s="84" t="s">
        <v>191</v>
      </c>
      <c r="Q72" s="61"/>
      <c r="R72" s="168"/>
      <c r="S72" s="61"/>
      <c r="T72" s="56">
        <v>1.2</v>
      </c>
      <c r="U72" s="56">
        <v>0.9</v>
      </c>
      <c r="V72" s="56">
        <v>1.1000000000000001</v>
      </c>
      <c r="W72" s="56">
        <v>1</v>
      </c>
      <c r="X72" s="56">
        <v>1.05</v>
      </c>
      <c r="Y72" s="56">
        <v>1.1000000000000001</v>
      </c>
      <c r="Z72" s="58">
        <f t="shared" si="6"/>
        <v>1.0583333333333333</v>
      </c>
    </row>
    <row r="73" spans="1:28" ht="12" customHeight="1">
      <c r="A73" s="146">
        <v>72</v>
      </c>
      <c r="B73" s="148" t="s">
        <v>97</v>
      </c>
      <c r="C73" s="148" t="s">
        <v>42</v>
      </c>
      <c r="D73" s="147" t="s">
        <v>4</v>
      </c>
      <c r="E73" s="147" t="s">
        <v>117</v>
      </c>
      <c r="F73" s="149">
        <v>130</v>
      </c>
      <c r="G73" s="149" t="s">
        <v>141</v>
      </c>
      <c r="H73" s="149" t="s">
        <v>141</v>
      </c>
      <c r="I73" s="149" t="s">
        <v>141</v>
      </c>
      <c r="J73" s="152" t="s">
        <v>182</v>
      </c>
      <c r="K73" s="149" t="s">
        <v>75</v>
      </c>
      <c r="L73" s="29">
        <v>19000</v>
      </c>
      <c r="M73" s="24" t="s">
        <v>37</v>
      </c>
      <c r="N73" s="24"/>
      <c r="O73" s="26">
        <f t="shared" si="7"/>
        <v>1753.8461538461538</v>
      </c>
      <c r="P73" s="84" t="s">
        <v>191</v>
      </c>
      <c r="Q73" s="61"/>
      <c r="R73" s="168"/>
      <c r="S73" s="61"/>
      <c r="T73" s="56">
        <v>1.2</v>
      </c>
      <c r="U73" s="56">
        <v>1</v>
      </c>
      <c r="V73" s="56">
        <v>1.1000000000000001</v>
      </c>
      <c r="W73" s="56">
        <v>0.8</v>
      </c>
      <c r="X73" s="56">
        <v>1.05</v>
      </c>
      <c r="Y73" s="56">
        <v>0.9</v>
      </c>
      <c r="Z73" s="58">
        <f t="shared" si="6"/>
        <v>1.0083333333333335</v>
      </c>
    </row>
    <row r="74" spans="1:28" ht="12" customHeight="1">
      <c r="A74" s="146">
        <v>73</v>
      </c>
      <c r="B74" s="148" t="s">
        <v>97</v>
      </c>
      <c r="C74" s="148" t="s">
        <v>21</v>
      </c>
      <c r="D74" s="147" t="s">
        <v>4</v>
      </c>
      <c r="E74" s="147" t="s">
        <v>118</v>
      </c>
      <c r="F74" s="149">
        <v>38</v>
      </c>
      <c r="G74" s="149" t="s">
        <v>141</v>
      </c>
      <c r="H74" s="149" t="s">
        <v>142</v>
      </c>
      <c r="I74" s="149" t="s">
        <v>141</v>
      </c>
      <c r="J74" s="152" t="s">
        <v>182</v>
      </c>
      <c r="K74" s="149" t="s">
        <v>75</v>
      </c>
      <c r="L74" s="29">
        <v>7600</v>
      </c>
      <c r="M74" s="24" t="s">
        <v>37</v>
      </c>
      <c r="N74" s="24"/>
      <c r="O74" s="26">
        <f t="shared" si="7"/>
        <v>2400</v>
      </c>
      <c r="P74" s="84" t="s">
        <v>191</v>
      </c>
      <c r="Q74" s="61"/>
      <c r="R74" s="168"/>
      <c r="S74" s="61"/>
      <c r="T74" s="56">
        <v>1.2</v>
      </c>
      <c r="U74" s="56">
        <v>1</v>
      </c>
      <c r="V74" s="56">
        <v>1</v>
      </c>
      <c r="W74" s="56">
        <v>0.9</v>
      </c>
      <c r="X74" s="56">
        <v>1.05</v>
      </c>
      <c r="Y74" s="56">
        <v>1</v>
      </c>
      <c r="Z74" s="58">
        <f t="shared" si="6"/>
        <v>1.0250000000000001</v>
      </c>
    </row>
    <row r="75" spans="1:28" ht="12" customHeight="1">
      <c r="A75" s="146">
        <v>74</v>
      </c>
      <c r="B75" s="148" t="s">
        <v>97</v>
      </c>
      <c r="C75" s="148" t="s">
        <v>21</v>
      </c>
      <c r="D75" s="147" t="s">
        <v>4</v>
      </c>
      <c r="E75" s="147" t="s">
        <v>103</v>
      </c>
      <c r="F75" s="149">
        <v>107</v>
      </c>
      <c r="G75" s="149" t="s">
        <v>141</v>
      </c>
      <c r="H75" s="149" t="s">
        <v>142</v>
      </c>
      <c r="I75" s="149" t="s">
        <v>141</v>
      </c>
      <c r="J75" s="152" t="s">
        <v>182</v>
      </c>
      <c r="K75" s="149" t="s">
        <v>75</v>
      </c>
      <c r="L75" s="29">
        <v>1342</v>
      </c>
      <c r="M75" s="24" t="s">
        <v>7</v>
      </c>
      <c r="N75" s="24"/>
      <c r="O75" s="26">
        <f t="shared" ref="O75:O81" si="8">L75</f>
        <v>1342</v>
      </c>
      <c r="P75" s="84" t="s">
        <v>191</v>
      </c>
      <c r="Q75" s="61"/>
      <c r="R75" s="168"/>
      <c r="S75" s="61"/>
      <c r="T75" s="56">
        <v>1.1000000000000001</v>
      </c>
      <c r="U75" s="56">
        <v>1</v>
      </c>
      <c r="V75" s="56">
        <v>1</v>
      </c>
      <c r="W75" s="56">
        <v>0.8</v>
      </c>
      <c r="X75" s="56">
        <v>1.05</v>
      </c>
      <c r="Y75" s="56">
        <v>0.95</v>
      </c>
      <c r="Z75" s="58">
        <f t="shared" si="6"/>
        <v>0.98333333333333339</v>
      </c>
    </row>
    <row r="76" spans="1:28" ht="12" customHeight="1">
      <c r="A76" s="146">
        <v>75</v>
      </c>
      <c r="B76" s="148" t="s">
        <v>97</v>
      </c>
      <c r="C76" s="148" t="s">
        <v>8</v>
      </c>
      <c r="D76" s="147" t="s">
        <v>4</v>
      </c>
      <c r="E76" s="147" t="s">
        <v>122</v>
      </c>
      <c r="F76" s="149">
        <v>128</v>
      </c>
      <c r="G76" s="149" t="s">
        <v>141</v>
      </c>
      <c r="H76" s="149" t="s">
        <v>142</v>
      </c>
      <c r="I76" s="149" t="s">
        <v>141</v>
      </c>
      <c r="J76" s="152" t="s">
        <v>182</v>
      </c>
      <c r="K76" s="151" t="s">
        <v>71</v>
      </c>
      <c r="L76" s="29">
        <v>938</v>
      </c>
      <c r="M76" s="24" t="s">
        <v>7</v>
      </c>
      <c r="N76" s="24"/>
      <c r="O76" s="26">
        <f t="shared" si="8"/>
        <v>938</v>
      </c>
      <c r="P76" s="84" t="s">
        <v>191</v>
      </c>
      <c r="Q76" s="61"/>
      <c r="R76" s="168"/>
      <c r="S76" s="61"/>
      <c r="T76" s="56">
        <v>1.1000000000000001</v>
      </c>
      <c r="U76" s="56">
        <v>0.9</v>
      </c>
      <c r="V76" s="56">
        <v>1</v>
      </c>
      <c r="W76" s="56">
        <v>0.8</v>
      </c>
      <c r="X76" s="56">
        <v>1.05</v>
      </c>
      <c r="Y76" s="56">
        <v>0.9</v>
      </c>
      <c r="Z76" s="58">
        <f t="shared" si="6"/>
        <v>0.95833333333333337</v>
      </c>
    </row>
    <row r="77" spans="1:28">
      <c r="A77" s="146">
        <v>76</v>
      </c>
      <c r="B77" s="148" t="s">
        <v>97</v>
      </c>
      <c r="C77" s="148" t="s">
        <v>16</v>
      </c>
      <c r="D77" s="147" t="s">
        <v>4</v>
      </c>
      <c r="E77" s="147" t="s">
        <v>123</v>
      </c>
      <c r="F77" s="149">
        <v>28</v>
      </c>
      <c r="G77" s="149" t="s">
        <v>141</v>
      </c>
      <c r="H77" s="149" t="s">
        <v>142</v>
      </c>
      <c r="I77" s="149" t="s">
        <v>141</v>
      </c>
      <c r="J77" s="152" t="s">
        <v>83</v>
      </c>
      <c r="K77" s="151" t="s">
        <v>71</v>
      </c>
      <c r="L77" s="29">
        <v>2200</v>
      </c>
      <c r="M77" s="24" t="s">
        <v>7</v>
      </c>
      <c r="N77" s="24"/>
      <c r="O77" s="26">
        <f t="shared" si="8"/>
        <v>2200</v>
      </c>
      <c r="P77" s="84" t="s">
        <v>191</v>
      </c>
      <c r="Q77" s="61"/>
      <c r="R77" s="168"/>
      <c r="S77" s="61"/>
      <c r="T77" s="56">
        <v>1.1000000000000001</v>
      </c>
      <c r="U77" s="56">
        <v>0.9</v>
      </c>
      <c r="V77" s="56">
        <v>1</v>
      </c>
      <c r="W77" s="56">
        <v>0.9</v>
      </c>
      <c r="X77" s="56">
        <v>1.05</v>
      </c>
      <c r="Y77" s="56">
        <v>1.1000000000000001</v>
      </c>
      <c r="Z77" s="58">
        <f t="shared" si="6"/>
        <v>1.0083333333333335</v>
      </c>
    </row>
    <row r="78" spans="1:28" ht="12" customHeight="1">
      <c r="A78" s="146">
        <v>77</v>
      </c>
      <c r="B78" s="148" t="s">
        <v>97</v>
      </c>
      <c r="C78" s="148" t="s">
        <v>18</v>
      </c>
      <c r="D78" s="147" t="s">
        <v>4</v>
      </c>
      <c r="E78" s="147" t="s">
        <v>18</v>
      </c>
      <c r="F78" s="149">
        <v>125</v>
      </c>
      <c r="G78" s="149" t="s">
        <v>141</v>
      </c>
      <c r="H78" s="149" t="s">
        <v>142</v>
      </c>
      <c r="I78" s="149" t="s">
        <v>141</v>
      </c>
      <c r="J78" s="150"/>
      <c r="K78" s="149" t="s">
        <v>75</v>
      </c>
      <c r="L78" s="29">
        <v>1386</v>
      </c>
      <c r="M78" s="24" t="s">
        <v>7</v>
      </c>
      <c r="N78" s="24"/>
      <c r="O78" s="26">
        <f t="shared" si="8"/>
        <v>1386</v>
      </c>
      <c r="P78" s="84" t="s">
        <v>191</v>
      </c>
      <c r="Q78" s="61"/>
      <c r="R78" s="168"/>
      <c r="S78" s="61"/>
      <c r="T78" s="56">
        <v>1</v>
      </c>
      <c r="U78" s="56">
        <v>1</v>
      </c>
      <c r="V78" s="56">
        <v>1</v>
      </c>
      <c r="W78" s="56">
        <v>0.9</v>
      </c>
      <c r="X78" s="56">
        <v>1.05</v>
      </c>
      <c r="Y78" s="56">
        <v>0.9</v>
      </c>
      <c r="Z78" s="58">
        <f t="shared" si="6"/>
        <v>0.97500000000000009</v>
      </c>
    </row>
    <row r="79" spans="1:28" s="10" customFormat="1">
      <c r="A79" s="146">
        <v>78</v>
      </c>
      <c r="B79" s="148" t="s">
        <v>97</v>
      </c>
      <c r="C79" s="148" t="s">
        <v>16</v>
      </c>
      <c r="D79" s="147" t="s">
        <v>4</v>
      </c>
      <c r="E79" s="147" t="s">
        <v>125</v>
      </c>
      <c r="F79" s="149">
        <v>34</v>
      </c>
      <c r="G79" s="149" t="s">
        <v>141</v>
      </c>
      <c r="H79" s="149" t="s">
        <v>142</v>
      </c>
      <c r="I79" s="149" t="s">
        <v>141</v>
      </c>
      <c r="J79" s="150" t="s">
        <v>213</v>
      </c>
      <c r="K79" s="151" t="s">
        <v>71</v>
      </c>
      <c r="L79" s="29">
        <v>2500</v>
      </c>
      <c r="M79" s="24" t="s">
        <v>7</v>
      </c>
      <c r="N79" s="24"/>
      <c r="O79" s="26">
        <f t="shared" si="8"/>
        <v>2500</v>
      </c>
      <c r="P79" s="84" t="s">
        <v>191</v>
      </c>
      <c r="Q79" s="61"/>
      <c r="R79" s="168"/>
      <c r="S79" s="61"/>
      <c r="T79" s="56">
        <v>1.2</v>
      </c>
      <c r="U79" s="56">
        <v>0.9</v>
      </c>
      <c r="V79" s="56">
        <v>1</v>
      </c>
      <c r="W79" s="56">
        <v>1</v>
      </c>
      <c r="X79" s="56">
        <v>1.05</v>
      </c>
      <c r="Y79" s="56">
        <v>1</v>
      </c>
      <c r="Z79" s="58">
        <f t="shared" si="6"/>
        <v>1.0249999999999999</v>
      </c>
      <c r="AA79"/>
      <c r="AB79"/>
    </row>
    <row r="80" spans="1:28" ht="24">
      <c r="A80" s="146">
        <v>79</v>
      </c>
      <c r="B80" s="148" t="s">
        <v>97</v>
      </c>
      <c r="C80" s="148" t="s">
        <v>42</v>
      </c>
      <c r="D80" s="148" t="s">
        <v>4</v>
      </c>
      <c r="E80" s="148" t="s">
        <v>150</v>
      </c>
      <c r="F80" s="153">
        <v>320</v>
      </c>
      <c r="G80" s="151" t="s">
        <v>141</v>
      </c>
      <c r="H80" s="151" t="s">
        <v>80</v>
      </c>
      <c r="I80" s="151" t="s">
        <v>141</v>
      </c>
      <c r="J80" s="150" t="s">
        <v>136</v>
      </c>
      <c r="K80" s="151" t="s">
        <v>81</v>
      </c>
      <c r="L80" s="36">
        <v>2500</v>
      </c>
      <c r="M80" s="34" t="s">
        <v>7</v>
      </c>
      <c r="N80" s="34"/>
      <c r="O80" s="26">
        <f t="shared" si="8"/>
        <v>2500</v>
      </c>
      <c r="P80" s="84" t="s">
        <v>191</v>
      </c>
      <c r="Q80" s="89"/>
      <c r="R80" s="168"/>
      <c r="S80" s="61"/>
      <c r="T80" s="57">
        <v>1</v>
      </c>
      <c r="U80" s="56">
        <v>1.25</v>
      </c>
      <c r="V80" s="57">
        <v>1.2</v>
      </c>
      <c r="W80" s="56">
        <v>0.85</v>
      </c>
      <c r="X80" s="57">
        <v>1.05</v>
      </c>
      <c r="Y80" s="56">
        <v>0.8</v>
      </c>
      <c r="Z80" s="58">
        <f t="shared" si="6"/>
        <v>1.0249999999999999</v>
      </c>
      <c r="AA80" s="10"/>
      <c r="AB80" s="10"/>
    </row>
    <row r="81" spans="1:28" ht="24">
      <c r="A81" s="146">
        <v>80</v>
      </c>
      <c r="B81" s="148" t="s">
        <v>97</v>
      </c>
      <c r="C81" s="148" t="s">
        <v>21</v>
      </c>
      <c r="D81" s="148" t="s">
        <v>4</v>
      </c>
      <c r="E81" s="148" t="s">
        <v>103</v>
      </c>
      <c r="F81" s="153">
        <v>109</v>
      </c>
      <c r="G81" s="151" t="s">
        <v>141</v>
      </c>
      <c r="H81" s="151" t="s">
        <v>143</v>
      </c>
      <c r="I81" s="151" t="s">
        <v>142</v>
      </c>
      <c r="J81" s="150" t="s">
        <v>216</v>
      </c>
      <c r="K81" s="151" t="s">
        <v>71</v>
      </c>
      <c r="L81" s="29">
        <v>1349</v>
      </c>
      <c r="M81" s="24" t="s">
        <v>7</v>
      </c>
      <c r="N81" s="24"/>
      <c r="O81" s="26">
        <f t="shared" si="8"/>
        <v>1349</v>
      </c>
      <c r="P81" s="84" t="s">
        <v>191</v>
      </c>
      <c r="Q81" s="61"/>
      <c r="R81" s="168"/>
      <c r="S81" s="61"/>
      <c r="T81" s="56">
        <v>1.2</v>
      </c>
      <c r="U81" s="56">
        <v>0.9</v>
      </c>
      <c r="V81" s="56">
        <v>1</v>
      </c>
      <c r="W81" s="56">
        <v>0.9</v>
      </c>
      <c r="X81" s="56">
        <v>0.95</v>
      </c>
      <c r="Y81" s="56">
        <v>0.95</v>
      </c>
      <c r="Z81" s="58">
        <f t="shared" si="6"/>
        <v>0.98333333333333339</v>
      </c>
      <c r="AA81" s="9"/>
      <c r="AB81" s="10"/>
    </row>
    <row r="82" spans="1:28" ht="12" customHeight="1">
      <c r="A82" s="146">
        <v>81</v>
      </c>
      <c r="B82" s="148" t="s">
        <v>97</v>
      </c>
      <c r="C82" s="148" t="s">
        <v>21</v>
      </c>
      <c r="D82" s="148" t="s">
        <v>4</v>
      </c>
      <c r="E82" s="148" t="s">
        <v>103</v>
      </c>
      <c r="F82" s="153">
        <v>33</v>
      </c>
      <c r="G82" s="151" t="s">
        <v>141</v>
      </c>
      <c r="H82" s="151" t="s">
        <v>141</v>
      </c>
      <c r="I82" s="151"/>
      <c r="J82" s="150"/>
      <c r="K82" s="151" t="s">
        <v>71</v>
      </c>
      <c r="L82" s="29">
        <v>7000</v>
      </c>
      <c r="M82" s="24" t="s">
        <v>37</v>
      </c>
      <c r="N82" s="24"/>
      <c r="O82" s="26">
        <v>2545</v>
      </c>
      <c r="P82" s="84" t="s">
        <v>191</v>
      </c>
      <c r="Q82" s="61"/>
      <c r="R82" s="168"/>
      <c r="S82" s="61"/>
      <c r="T82" s="56">
        <v>1.2</v>
      </c>
      <c r="U82" s="56">
        <v>0.9</v>
      </c>
      <c r="V82" s="56">
        <v>1.1000000000000001</v>
      </c>
      <c r="W82" s="56">
        <v>0.95</v>
      </c>
      <c r="X82" s="56">
        <v>1</v>
      </c>
      <c r="Y82" s="56">
        <v>1</v>
      </c>
      <c r="Z82" s="58">
        <f t="shared" si="6"/>
        <v>1.0250000000000001</v>
      </c>
    </row>
    <row r="83" spans="1:28" ht="12" customHeight="1" thickBot="1">
      <c r="A83" s="146">
        <v>82</v>
      </c>
      <c r="B83" s="148" t="s">
        <v>97</v>
      </c>
      <c r="C83" s="148" t="s">
        <v>42</v>
      </c>
      <c r="D83" s="148" t="s">
        <v>4</v>
      </c>
      <c r="E83" s="148" t="s">
        <v>117</v>
      </c>
      <c r="F83" s="153">
        <v>130</v>
      </c>
      <c r="G83" s="151" t="s">
        <v>141</v>
      </c>
      <c r="H83" s="151" t="s">
        <v>141</v>
      </c>
      <c r="I83" s="151" t="s">
        <v>141</v>
      </c>
      <c r="J83" s="150"/>
      <c r="K83" s="151" t="s">
        <v>75</v>
      </c>
      <c r="L83" s="29">
        <v>1754</v>
      </c>
      <c r="M83" s="24" t="s">
        <v>7</v>
      </c>
      <c r="N83" s="24"/>
      <c r="O83" s="26">
        <f>L83</f>
        <v>1754</v>
      </c>
      <c r="P83" s="85" t="s">
        <v>191</v>
      </c>
      <c r="Q83" s="86"/>
      <c r="R83" s="169">
        <f>AVERAGE(O42:O83)</f>
        <v>2189.6542825430042</v>
      </c>
      <c r="S83" s="95"/>
      <c r="T83" s="56">
        <v>1</v>
      </c>
      <c r="U83" s="56">
        <v>1</v>
      </c>
      <c r="V83" s="56">
        <v>1.1000000000000001</v>
      </c>
      <c r="W83" s="56">
        <v>0.8</v>
      </c>
      <c r="X83" s="56">
        <v>1.05</v>
      </c>
      <c r="Y83" s="56">
        <v>0.9</v>
      </c>
      <c r="Z83" s="58">
        <f t="shared" si="6"/>
        <v>0.97500000000000009</v>
      </c>
    </row>
    <row r="84" spans="1:28" ht="12" customHeight="1" thickBot="1">
      <c r="A84" s="154">
        <v>83</v>
      </c>
      <c r="B84" s="156" t="s">
        <v>186</v>
      </c>
      <c r="C84" s="156" t="s">
        <v>55</v>
      </c>
      <c r="D84" s="156" t="s">
        <v>4</v>
      </c>
      <c r="E84" s="156" t="s">
        <v>18</v>
      </c>
      <c r="F84" s="159">
        <v>115</v>
      </c>
      <c r="G84" s="159" t="s">
        <v>141</v>
      </c>
      <c r="H84" s="159" t="s">
        <v>142</v>
      </c>
      <c r="I84" s="159" t="s">
        <v>142</v>
      </c>
      <c r="J84" s="158"/>
      <c r="K84" s="159" t="s">
        <v>75</v>
      </c>
      <c r="L84" s="26">
        <v>18000</v>
      </c>
      <c r="M84" s="24" t="s">
        <v>56</v>
      </c>
      <c r="N84" s="24"/>
      <c r="O84" s="26">
        <v>1878</v>
      </c>
      <c r="P84" s="87" t="s">
        <v>190</v>
      </c>
      <c r="Q84" s="88"/>
      <c r="R84" s="166">
        <v>1878</v>
      </c>
      <c r="S84" s="95"/>
      <c r="T84" s="56">
        <v>1</v>
      </c>
      <c r="U84" s="56">
        <v>1</v>
      </c>
      <c r="V84" s="56">
        <v>1</v>
      </c>
      <c r="W84" s="56">
        <v>1</v>
      </c>
      <c r="X84" s="56">
        <v>0.95</v>
      </c>
      <c r="Y84" s="56">
        <v>1</v>
      </c>
      <c r="Z84" s="58">
        <f t="shared" si="6"/>
        <v>0.9916666666666667</v>
      </c>
    </row>
    <row r="85" spans="1:28" ht="12" customHeight="1">
      <c r="A85" s="146">
        <v>84</v>
      </c>
      <c r="B85" s="148" t="s">
        <v>121</v>
      </c>
      <c r="C85" s="148" t="s">
        <v>3</v>
      </c>
      <c r="D85" s="148" t="s">
        <v>4</v>
      </c>
      <c r="E85" s="148" t="s">
        <v>9</v>
      </c>
      <c r="F85" s="151">
        <v>260</v>
      </c>
      <c r="G85" s="151" t="s">
        <v>141</v>
      </c>
      <c r="H85" s="151" t="s">
        <v>142</v>
      </c>
      <c r="I85" s="151" t="s">
        <v>79</v>
      </c>
      <c r="J85" s="150"/>
      <c r="K85" s="151" t="s">
        <v>71</v>
      </c>
      <c r="L85" s="26">
        <v>800</v>
      </c>
      <c r="M85" s="24" t="s">
        <v>7</v>
      </c>
      <c r="N85" s="24"/>
      <c r="O85" s="26">
        <f>L85</f>
        <v>800</v>
      </c>
      <c r="P85" s="82" t="s">
        <v>190</v>
      </c>
      <c r="Q85" s="83"/>
      <c r="R85" s="167"/>
      <c r="S85" s="61"/>
      <c r="T85" s="56">
        <v>0.9</v>
      </c>
      <c r="U85" s="56">
        <v>0.9</v>
      </c>
      <c r="V85" s="56">
        <v>1</v>
      </c>
      <c r="W85" s="56">
        <v>1</v>
      </c>
      <c r="X85" s="56">
        <v>1</v>
      </c>
      <c r="Y85" s="56">
        <v>0.85</v>
      </c>
      <c r="Z85" s="58">
        <f t="shared" si="6"/>
        <v>0.94166666666666654</v>
      </c>
    </row>
    <row r="86" spans="1:28" ht="12" customHeight="1">
      <c r="A86" s="146">
        <v>85</v>
      </c>
      <c r="B86" s="148" t="s">
        <v>121</v>
      </c>
      <c r="C86" s="148" t="s">
        <v>3</v>
      </c>
      <c r="D86" s="148" t="s">
        <v>4</v>
      </c>
      <c r="E86" s="148" t="s">
        <v>49</v>
      </c>
      <c r="F86" s="151">
        <v>104</v>
      </c>
      <c r="G86" s="151" t="s">
        <v>141</v>
      </c>
      <c r="H86" s="151" t="s">
        <v>142</v>
      </c>
      <c r="I86" s="151" t="s">
        <v>142</v>
      </c>
      <c r="J86" s="150"/>
      <c r="K86" s="151" t="s">
        <v>72</v>
      </c>
      <c r="L86" s="26">
        <v>15000</v>
      </c>
      <c r="M86" s="24" t="s">
        <v>50</v>
      </c>
      <c r="N86" s="24"/>
      <c r="O86" s="26">
        <v>1731</v>
      </c>
      <c r="P86" s="84" t="s">
        <v>190</v>
      </c>
      <c r="Q86" s="61"/>
      <c r="R86" s="168"/>
      <c r="S86" s="61"/>
      <c r="T86" s="56">
        <v>0.9</v>
      </c>
      <c r="U86" s="56">
        <v>1.2</v>
      </c>
      <c r="V86" s="56">
        <v>1</v>
      </c>
      <c r="W86" s="56">
        <v>1</v>
      </c>
      <c r="X86" s="56">
        <v>0.95</v>
      </c>
      <c r="Y86" s="56">
        <v>1</v>
      </c>
      <c r="Z86" s="58">
        <f t="shared" si="6"/>
        <v>1.0083333333333333</v>
      </c>
    </row>
    <row r="87" spans="1:28" ht="12" customHeight="1" thickBot="1">
      <c r="A87" s="146">
        <v>86</v>
      </c>
      <c r="B87" s="147" t="s">
        <v>121</v>
      </c>
      <c r="C87" s="148" t="s">
        <v>3</v>
      </c>
      <c r="D87" s="147" t="s">
        <v>4</v>
      </c>
      <c r="E87" s="147" t="s">
        <v>49</v>
      </c>
      <c r="F87" s="149">
        <v>92</v>
      </c>
      <c r="G87" s="149" t="s">
        <v>141</v>
      </c>
      <c r="H87" s="149" t="s">
        <v>142</v>
      </c>
      <c r="I87" s="149" t="s">
        <v>141</v>
      </c>
      <c r="J87" s="150"/>
      <c r="K87" s="151" t="s">
        <v>71</v>
      </c>
      <c r="L87" s="29">
        <v>1325</v>
      </c>
      <c r="M87" s="24" t="s">
        <v>7</v>
      </c>
      <c r="N87" s="24"/>
      <c r="O87" s="26">
        <f>L87</f>
        <v>1325</v>
      </c>
      <c r="P87" s="85" t="s">
        <v>191</v>
      </c>
      <c r="Q87" s="86"/>
      <c r="R87" s="169">
        <f>AVERAGE(O85:O87)</f>
        <v>1285.3333333333333</v>
      </c>
      <c r="S87" s="95"/>
      <c r="T87" s="56">
        <v>0.9</v>
      </c>
      <c r="U87" s="56">
        <v>0.9</v>
      </c>
      <c r="V87" s="56">
        <v>1</v>
      </c>
      <c r="W87" s="56">
        <v>1</v>
      </c>
      <c r="X87" s="56">
        <v>1.05</v>
      </c>
      <c r="Y87" s="56">
        <v>0.95</v>
      </c>
      <c r="Z87" s="58">
        <f t="shared" si="6"/>
        <v>0.96666666666666667</v>
      </c>
    </row>
    <row r="88" spans="1:28">
      <c r="B88" s="14"/>
      <c r="C88" s="14"/>
      <c r="D88" s="14"/>
      <c r="E88" s="14"/>
      <c r="P88" s="18"/>
      <c r="Q88" s="14"/>
      <c r="R88" s="9">
        <v>2041</v>
      </c>
      <c r="S88" s="9"/>
      <c r="T88" s="18"/>
      <c r="U88" s="18"/>
      <c r="V88" s="18"/>
      <c r="W88" s="18"/>
      <c r="X88" s="18"/>
      <c r="Y88" s="18"/>
    </row>
    <row r="89" spans="1:28">
      <c r="F89" s="14">
        <f>AVERAGE(F2:F87)</f>
        <v>91.069767441860463</v>
      </c>
      <c r="G89" s="15" t="s">
        <v>141</v>
      </c>
      <c r="H89" s="15" t="s">
        <v>181</v>
      </c>
      <c r="I89" s="15" t="s">
        <v>141</v>
      </c>
      <c r="J89" s="15" t="s">
        <v>182</v>
      </c>
      <c r="K89" s="15" t="s">
        <v>183</v>
      </c>
      <c r="L89" s="16"/>
      <c r="M89" s="14"/>
      <c r="N89" s="17"/>
      <c r="O89" s="14">
        <f>AVERAGE(O2:O87)</f>
        <v>2041.0724083554883</v>
      </c>
    </row>
    <row r="90" spans="1:28">
      <c r="L90" s="7"/>
    </row>
    <row r="91" spans="1:28">
      <c r="L91" s="7"/>
    </row>
    <row r="92" spans="1:28">
      <c r="L92" s="7"/>
    </row>
    <row r="93" spans="1:28">
      <c r="L93" s="7"/>
    </row>
    <row r="94" spans="1:28">
      <c r="L94" s="7"/>
    </row>
    <row r="95" spans="1:28">
      <c r="O95" s="43">
        <v>700</v>
      </c>
      <c r="P95" s="43">
        <v>1000</v>
      </c>
      <c r="Q95" s="43">
        <v>1300</v>
      </c>
      <c r="R95" s="43">
        <v>1600</v>
      </c>
      <c r="S95" s="43"/>
      <c r="T95" s="43">
        <v>1900</v>
      </c>
      <c r="U95" s="43">
        <v>2200</v>
      </c>
      <c r="V95" s="43">
        <v>2500</v>
      </c>
      <c r="W95" s="43">
        <v>2800</v>
      </c>
      <c r="X95" s="43">
        <v>3100</v>
      </c>
      <c r="Y95" s="43">
        <v>3400</v>
      </c>
      <c r="Z95" s="43">
        <v>3700</v>
      </c>
      <c r="AA95" s="43">
        <v>4000</v>
      </c>
    </row>
    <row r="96" spans="1:28">
      <c r="O96" s="5"/>
      <c r="P96"/>
      <c r="AA96" t="s">
        <v>188</v>
      </c>
    </row>
    <row r="97" spans="7:27">
      <c r="G97"/>
      <c r="H97"/>
      <c r="I97"/>
      <c r="J97"/>
      <c r="K97"/>
      <c r="L97"/>
      <c r="N97"/>
      <c r="O97"/>
      <c r="P97"/>
    </row>
    <row r="98" spans="7:27">
      <c r="G98"/>
      <c r="H98"/>
      <c r="I98"/>
      <c r="J98"/>
      <c r="K98"/>
      <c r="L98"/>
      <c r="N98"/>
      <c r="O98"/>
      <c r="P98"/>
    </row>
    <row r="99" spans="7:27">
      <c r="G99"/>
      <c r="H99"/>
      <c r="I99"/>
      <c r="J99"/>
      <c r="K99"/>
      <c r="L99"/>
      <c r="N99"/>
      <c r="O99" s="43">
        <v>700</v>
      </c>
      <c r="P99" s="43">
        <v>1000</v>
      </c>
      <c r="Q99" s="43">
        <v>1300</v>
      </c>
      <c r="R99" s="43">
        <v>2190</v>
      </c>
      <c r="S99" s="43"/>
      <c r="T99" s="43">
        <v>2150</v>
      </c>
      <c r="U99" s="43">
        <v>2520</v>
      </c>
      <c r="V99" s="43">
        <v>2212</v>
      </c>
      <c r="W99" s="43">
        <v>2317</v>
      </c>
      <c r="X99" s="43">
        <v>1953</v>
      </c>
      <c r="Y99" s="43">
        <v>1192</v>
      </c>
      <c r="Z99" s="43">
        <v>3700</v>
      </c>
      <c r="AA99" s="43">
        <v>4000</v>
      </c>
    </row>
    <row r="100" spans="7:27">
      <c r="G100"/>
      <c r="H100"/>
      <c r="I100"/>
      <c r="J100"/>
      <c r="K100"/>
      <c r="L100"/>
      <c r="N100"/>
      <c r="O100" s="5"/>
      <c r="P100"/>
      <c r="R100" t="s">
        <v>208</v>
      </c>
      <c r="T100" s="5" t="s">
        <v>204</v>
      </c>
      <c r="U100" s="5" t="s">
        <v>203</v>
      </c>
      <c r="V100" s="5" t="s">
        <v>205</v>
      </c>
      <c r="W100" s="5" t="s">
        <v>206</v>
      </c>
      <c r="X100" s="5" t="s">
        <v>207</v>
      </c>
      <c r="Y100" s="5" t="s">
        <v>209</v>
      </c>
      <c r="AA100" t="s">
        <v>188</v>
      </c>
    </row>
    <row r="101" spans="7:27">
      <c r="G101"/>
      <c r="H101"/>
      <c r="I101"/>
      <c r="J101"/>
      <c r="K101"/>
      <c r="L101"/>
      <c r="N101"/>
      <c r="O101"/>
      <c r="P101"/>
    </row>
    <row r="102" spans="7:27">
      <c r="G102"/>
      <c r="H102"/>
      <c r="I102"/>
      <c r="J102"/>
      <c r="K102"/>
      <c r="L102"/>
      <c r="N102"/>
      <c r="O102"/>
      <c r="P102"/>
      <c r="R102" s="43">
        <v>2190</v>
      </c>
      <c r="S102" s="43"/>
      <c r="T102" s="43">
        <v>2150</v>
      </c>
      <c r="U102" s="43">
        <v>2520</v>
      </c>
      <c r="V102" s="43">
        <v>2212</v>
      </c>
      <c r="W102" s="43">
        <v>2317</v>
      </c>
      <c r="X102" s="43">
        <v>1953</v>
      </c>
      <c r="Y102" s="43">
        <v>1192</v>
      </c>
    </row>
    <row r="103" spans="7:27">
      <c r="G103"/>
      <c r="H103"/>
      <c r="I103"/>
      <c r="J103"/>
      <c r="K103"/>
      <c r="L103"/>
      <c r="N103"/>
      <c r="O103"/>
      <c r="P103"/>
      <c r="R103" t="s">
        <v>208</v>
      </c>
      <c r="T103" s="5" t="s">
        <v>204</v>
      </c>
      <c r="U103" s="5" t="s">
        <v>203</v>
      </c>
      <c r="V103" s="5" t="s">
        <v>205</v>
      </c>
      <c r="W103" s="5" t="s">
        <v>206</v>
      </c>
      <c r="X103" s="5" t="s">
        <v>207</v>
      </c>
      <c r="Y103" s="5" t="s">
        <v>209</v>
      </c>
    </row>
    <row r="104" spans="7:27">
      <c r="G104"/>
      <c r="H104"/>
      <c r="I104"/>
      <c r="J104"/>
      <c r="K104"/>
      <c r="L104"/>
      <c r="N104"/>
      <c r="O104"/>
      <c r="P104"/>
    </row>
    <row r="105" spans="7:27">
      <c r="G105"/>
      <c r="H105"/>
      <c r="I105"/>
      <c r="J105"/>
      <c r="K105"/>
      <c r="L105"/>
      <c r="N105"/>
      <c r="O105"/>
      <c r="P105"/>
    </row>
    <row r="106" spans="7:27">
      <c r="G106"/>
      <c r="H106"/>
      <c r="I106"/>
      <c r="J106"/>
      <c r="K106"/>
      <c r="L106"/>
      <c r="N106"/>
      <c r="O106"/>
      <c r="P106"/>
    </row>
    <row r="107" spans="7:27">
      <c r="G107"/>
      <c r="H107"/>
      <c r="I107"/>
      <c r="J107"/>
      <c r="K107"/>
      <c r="L107"/>
      <c r="N107"/>
      <c r="O107"/>
      <c r="P107"/>
    </row>
    <row r="108" spans="7:27">
      <c r="G108"/>
      <c r="H108"/>
      <c r="I108"/>
      <c r="J108"/>
      <c r="K108"/>
      <c r="L108"/>
      <c r="N108"/>
      <c r="O108"/>
      <c r="P108"/>
    </row>
    <row r="109" spans="7:27">
      <c r="G109"/>
      <c r="H109"/>
      <c r="I109"/>
      <c r="J109"/>
      <c r="K109"/>
      <c r="L109"/>
      <c r="N109"/>
      <c r="O109"/>
      <c r="P109"/>
    </row>
    <row r="110" spans="7:27">
      <c r="G110"/>
      <c r="H110"/>
      <c r="I110"/>
      <c r="J110"/>
      <c r="K110"/>
      <c r="L110"/>
      <c r="N110"/>
      <c r="O110"/>
      <c r="P110"/>
    </row>
    <row r="111" spans="7:27">
      <c r="G111"/>
      <c r="H111"/>
      <c r="I111"/>
      <c r="J111"/>
      <c r="K111"/>
      <c r="L111"/>
      <c r="N111"/>
      <c r="O111"/>
      <c r="P111"/>
    </row>
    <row r="112" spans="7:27">
      <c r="G112"/>
      <c r="H112"/>
      <c r="I112"/>
      <c r="J112"/>
      <c r="K112"/>
      <c r="L112"/>
      <c r="N112"/>
      <c r="O112"/>
      <c r="P112"/>
    </row>
    <row r="113" spans="7:16">
      <c r="G113"/>
      <c r="H113"/>
      <c r="I113"/>
      <c r="J113"/>
      <c r="K113"/>
      <c r="L113"/>
      <c r="N113"/>
      <c r="O113"/>
      <c r="P113"/>
    </row>
    <row r="114" spans="7:16">
      <c r="G114"/>
      <c r="H114"/>
      <c r="I114"/>
      <c r="J114"/>
      <c r="K114"/>
      <c r="L114"/>
      <c r="N114"/>
      <c r="O114"/>
      <c r="P114"/>
    </row>
    <row r="115" spans="7:16">
      <c r="G115"/>
      <c r="H115"/>
      <c r="I115"/>
      <c r="J115"/>
      <c r="K115"/>
      <c r="L115"/>
      <c r="N115"/>
      <c r="O115"/>
      <c r="P115"/>
    </row>
    <row r="116" spans="7:16">
      <c r="G116"/>
      <c r="H116"/>
      <c r="I116"/>
      <c r="J116"/>
      <c r="K116"/>
      <c r="L116"/>
      <c r="N116"/>
      <c r="O116"/>
      <c r="P116"/>
    </row>
    <row r="117" spans="7:16">
      <c r="G117"/>
      <c r="H117"/>
      <c r="I117"/>
      <c r="J117"/>
      <c r="K117"/>
      <c r="L117"/>
      <c r="N117"/>
      <c r="O117"/>
      <c r="P117"/>
    </row>
    <row r="118" spans="7:16">
      <c r="G118"/>
      <c r="H118"/>
      <c r="I118"/>
      <c r="J118"/>
      <c r="K118"/>
      <c r="L118"/>
      <c r="N118"/>
      <c r="O118"/>
      <c r="P118"/>
    </row>
    <row r="119" spans="7:16">
      <c r="G119"/>
      <c r="H119"/>
      <c r="I119"/>
      <c r="J119"/>
      <c r="K119"/>
      <c r="L119"/>
      <c r="N119"/>
      <c r="O119"/>
      <c r="P119"/>
    </row>
    <row r="120" spans="7:16">
      <c r="G120"/>
      <c r="H120"/>
      <c r="I120"/>
      <c r="J120"/>
      <c r="K120"/>
      <c r="L120"/>
      <c r="N120"/>
      <c r="O120"/>
      <c r="P120"/>
    </row>
    <row r="121" spans="7:16">
      <c r="G121"/>
      <c r="H121"/>
      <c r="I121"/>
      <c r="J121"/>
      <c r="K121"/>
      <c r="L121"/>
      <c r="N121"/>
      <c r="O121"/>
      <c r="P121"/>
    </row>
    <row r="122" spans="7:16">
      <c r="G122"/>
      <c r="H122"/>
      <c r="I122"/>
      <c r="J122"/>
      <c r="K122"/>
      <c r="L122"/>
      <c r="N122"/>
      <c r="O122"/>
      <c r="P122"/>
    </row>
    <row r="123" spans="7:16">
      <c r="G123"/>
      <c r="H123"/>
      <c r="I123"/>
      <c r="J123"/>
      <c r="K123"/>
      <c r="L123"/>
      <c r="N123"/>
      <c r="O123"/>
      <c r="P123"/>
    </row>
    <row r="124" spans="7:16">
      <c r="G124"/>
      <c r="H124"/>
      <c r="I124"/>
      <c r="J124"/>
      <c r="K124"/>
      <c r="L124"/>
      <c r="N124"/>
      <c r="O124"/>
      <c r="P124"/>
    </row>
    <row r="125" spans="7:16">
      <c r="G125"/>
      <c r="H125"/>
      <c r="I125"/>
      <c r="J125"/>
      <c r="K125"/>
      <c r="L125"/>
      <c r="N125"/>
      <c r="O125"/>
      <c r="P125"/>
    </row>
    <row r="126" spans="7:16">
      <c r="G126"/>
      <c r="H126"/>
      <c r="I126"/>
      <c r="J126"/>
      <c r="K126"/>
      <c r="L126"/>
      <c r="N126"/>
      <c r="O126"/>
      <c r="P126"/>
    </row>
    <row r="127" spans="7:16">
      <c r="G127"/>
      <c r="H127"/>
      <c r="I127"/>
      <c r="J127"/>
      <c r="K127"/>
      <c r="L127"/>
      <c r="N127"/>
      <c r="O127"/>
      <c r="P127"/>
    </row>
    <row r="128" spans="7:16">
      <c r="G128"/>
      <c r="H128"/>
      <c r="I128"/>
      <c r="J128"/>
      <c r="K128"/>
      <c r="L128"/>
      <c r="N128"/>
      <c r="O128"/>
      <c r="P128"/>
    </row>
  </sheetData>
  <conditionalFormatting sqref="T2:Y8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87">
    <cfRule type="colorScale" priority="6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O95:AA95">
    <cfRule type="colorScale" priority="5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Z2:Z87">
    <cfRule type="colorScale" priority="3">
      <colorScale>
        <cfvo type="min"/>
        <cfvo type="num" val="1"/>
        <cfvo type="max"/>
        <color theme="6"/>
        <color rgb="FFFFFF66"/>
        <color rgb="FFF8696B"/>
      </colorScale>
    </cfRule>
  </conditionalFormatting>
  <conditionalFormatting sqref="O99:AA99">
    <cfRule type="colorScale" priority="2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R102:Y102">
    <cfRule type="colorScale" priority="1">
      <colorScale>
        <cfvo type="min"/>
        <cfvo type="percentile" val="50"/>
        <cfvo type="max"/>
        <color theme="6"/>
        <color rgb="FFFFFF66"/>
        <color rgb="FFF8696B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theme="5"/>
  </sheetPr>
  <dimension ref="B2:F10"/>
  <sheetViews>
    <sheetView topLeftCell="D6" workbookViewId="0">
      <selection activeCell="R35" sqref="R35"/>
    </sheetView>
  </sheetViews>
  <sheetFormatPr baseColWidth="10" defaultColWidth="8.83203125" defaultRowHeight="12" x14ac:dyDescent="0"/>
  <cols>
    <col min="2" max="2" width="28" bestFit="1" customWidth="1"/>
    <col min="3" max="3" width="6.83203125" customWidth="1"/>
    <col min="4" max="4" width="16" customWidth="1"/>
    <col min="5" max="5" width="23.6640625" customWidth="1"/>
  </cols>
  <sheetData>
    <row r="2" spans="2:6">
      <c r="B2" s="8" t="s">
        <v>157</v>
      </c>
      <c r="E2" s="8" t="s">
        <v>165</v>
      </c>
    </row>
    <row r="4" spans="2:6">
      <c r="B4" s="4" t="s">
        <v>169</v>
      </c>
      <c r="C4" s="13">
        <f>AVERAGE(Kancelária!F2:F87)</f>
        <v>91.069767441860463</v>
      </c>
      <c r="E4" s="4" t="s">
        <v>81</v>
      </c>
      <c r="F4">
        <f>COUNTIF(Kancelária!K2:K87,E4)</f>
        <v>7</v>
      </c>
    </row>
    <row r="5" spans="2:6">
      <c r="B5" t="s">
        <v>158</v>
      </c>
      <c r="C5" s="4" t="s">
        <v>75</v>
      </c>
      <c r="E5" s="4" t="s">
        <v>72</v>
      </c>
      <c r="F5">
        <f>COUNTIF(Kancelária!K2:K87,E5)</f>
        <v>9</v>
      </c>
    </row>
    <row r="6" spans="2:6">
      <c r="B6" t="s">
        <v>159</v>
      </c>
      <c r="E6" s="4" t="s">
        <v>166</v>
      </c>
      <c r="F6">
        <f>COUNTIF(Kancelária!K2:K87,E6)</f>
        <v>1</v>
      </c>
    </row>
    <row r="7" spans="2:6">
      <c r="E7" s="4" t="s">
        <v>75</v>
      </c>
      <c r="F7">
        <f>COUNTIF(Kancelária!K2:K87,E7)</f>
        <v>34</v>
      </c>
    </row>
    <row r="8" spans="2:6">
      <c r="B8" s="50" t="s">
        <v>243</v>
      </c>
      <c r="C8" s="49">
        <f>AVERAGE(Kancelária!O2:O87)</f>
        <v>2041.0724083554883</v>
      </c>
      <c r="D8" s="51"/>
      <c r="E8" s="4" t="s">
        <v>71</v>
      </c>
      <c r="F8">
        <f>COUNTIF(Kancelária!K2:K87,E8)</f>
        <v>34</v>
      </c>
    </row>
    <row r="9" spans="2:6">
      <c r="B9" s="50" t="s">
        <v>195</v>
      </c>
      <c r="C9" s="49">
        <f>MIN(Kancelária!O2:O87)</f>
        <v>787.5</v>
      </c>
      <c r="D9" s="44" t="s">
        <v>197</v>
      </c>
      <c r="E9" s="4" t="s">
        <v>162</v>
      </c>
      <c r="F9">
        <f>COUNTIF(Kancelária!K2:K87,E9)</f>
        <v>1</v>
      </c>
    </row>
    <row r="10" spans="2:6">
      <c r="B10" s="50" t="s">
        <v>196</v>
      </c>
      <c r="C10" s="49">
        <f>MAX(Kancelária!O2:O87)</f>
        <v>4000</v>
      </c>
      <c r="D10" s="51"/>
    </row>
  </sheetData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theme="6"/>
  </sheetPr>
  <dimension ref="A1:AA29"/>
  <sheetViews>
    <sheetView workbookViewId="0">
      <pane ySplit="1" topLeftCell="A2" activePane="bottomLeft" state="frozen"/>
      <selection pane="bottomLeft" activeCell="H25" sqref="H25"/>
    </sheetView>
  </sheetViews>
  <sheetFormatPr baseColWidth="10" defaultColWidth="8.83203125" defaultRowHeight="12" x14ac:dyDescent="0"/>
  <cols>
    <col min="1" max="1" width="2.83203125" customWidth="1"/>
    <col min="2" max="2" width="19" bestFit="1" customWidth="1"/>
    <col min="3" max="3" width="13.33203125" customWidth="1"/>
    <col min="4" max="4" width="6.83203125" hidden="1" customWidth="1"/>
    <col min="5" max="5" width="14" customWidth="1"/>
    <col min="6" max="6" width="8.33203125" customWidth="1"/>
    <col min="7" max="7" width="8.5" style="2" customWidth="1"/>
    <col min="8" max="8" width="10.83203125" style="2" customWidth="1"/>
    <col min="9" max="9" width="10.5" style="2" customWidth="1"/>
    <col min="10" max="10" width="17.5" style="2" customWidth="1"/>
    <col min="11" max="11" width="13.5" style="2" customWidth="1"/>
    <col min="12" max="12" width="10.1640625" style="1" hidden="1" customWidth="1"/>
    <col min="13" max="13" width="17.5" hidden="1" customWidth="1"/>
    <col min="14" max="14" width="10.6640625" style="3" hidden="1" customWidth="1"/>
    <col min="15" max="15" width="10.5" style="1" customWidth="1"/>
    <col min="16" max="16" width="8.83203125" style="5" hidden="1" customWidth="1"/>
    <col min="17" max="17" width="8.83203125" hidden="1" customWidth="1"/>
    <col min="18" max="18" width="8.1640625" customWidth="1"/>
    <col min="19" max="19" width="4" customWidth="1"/>
    <col min="24" max="24" width="9.5" customWidth="1"/>
  </cols>
  <sheetData>
    <row r="1" spans="1:26" ht="37" thickBot="1">
      <c r="A1" s="79" t="s">
        <v>200</v>
      </c>
      <c r="B1" s="79" t="s">
        <v>0</v>
      </c>
      <c r="C1" s="79" t="s">
        <v>93</v>
      </c>
      <c r="D1" s="79" t="s">
        <v>1</v>
      </c>
      <c r="E1" s="79" t="s">
        <v>184</v>
      </c>
      <c r="F1" s="80" t="s">
        <v>187</v>
      </c>
      <c r="G1" s="79" t="s">
        <v>156</v>
      </c>
      <c r="H1" s="79" t="s">
        <v>146</v>
      </c>
      <c r="I1" s="79" t="s">
        <v>147</v>
      </c>
      <c r="J1" s="79" t="s">
        <v>168</v>
      </c>
      <c r="K1" s="79" t="s">
        <v>70</v>
      </c>
      <c r="L1" s="79" t="s">
        <v>5</v>
      </c>
      <c r="M1" s="79" t="s">
        <v>6</v>
      </c>
      <c r="N1" s="81" t="s">
        <v>99</v>
      </c>
      <c r="O1" s="80" t="s">
        <v>225</v>
      </c>
      <c r="P1" s="6" t="s">
        <v>189</v>
      </c>
      <c r="R1" s="100" t="s">
        <v>241</v>
      </c>
      <c r="S1" s="96"/>
      <c r="T1" s="97" t="s">
        <v>226</v>
      </c>
      <c r="U1" s="97" t="s">
        <v>227</v>
      </c>
      <c r="V1" s="97" t="s">
        <v>228</v>
      </c>
      <c r="W1" s="97" t="s">
        <v>229</v>
      </c>
      <c r="X1" s="97" t="s">
        <v>230</v>
      </c>
      <c r="Y1" s="97" t="s">
        <v>231</v>
      </c>
      <c r="Z1" s="97" t="s">
        <v>232</v>
      </c>
    </row>
    <row r="2" spans="1:26" ht="12" customHeight="1">
      <c r="A2" s="154">
        <v>1</v>
      </c>
      <c r="B2" s="154" t="s">
        <v>95</v>
      </c>
      <c r="C2" s="154" t="s">
        <v>59</v>
      </c>
      <c r="D2" s="154" t="s">
        <v>60</v>
      </c>
      <c r="E2" s="154" t="s">
        <v>61</v>
      </c>
      <c r="F2" s="157">
        <v>470</v>
      </c>
      <c r="G2" s="157" t="s">
        <v>141</v>
      </c>
      <c r="H2" s="157" t="s">
        <v>142</v>
      </c>
      <c r="I2" s="157" t="s">
        <v>80</v>
      </c>
      <c r="J2" s="170" t="s">
        <v>213</v>
      </c>
      <c r="K2" s="157" t="s">
        <v>72</v>
      </c>
      <c r="L2" s="29">
        <v>2000</v>
      </c>
      <c r="M2" s="24" t="s">
        <v>7</v>
      </c>
      <c r="N2" s="24"/>
      <c r="O2" s="26">
        <f>L2</f>
        <v>2000</v>
      </c>
      <c r="P2" s="82" t="s">
        <v>190</v>
      </c>
      <c r="Q2" s="83"/>
      <c r="R2" s="163"/>
      <c r="S2" s="89"/>
      <c r="T2" s="56">
        <v>0.9</v>
      </c>
      <c r="U2" s="56">
        <v>1.2</v>
      </c>
      <c r="V2" s="56">
        <v>1</v>
      </c>
      <c r="W2" s="56">
        <v>0.9</v>
      </c>
      <c r="X2" s="56">
        <v>1</v>
      </c>
      <c r="Y2" s="56">
        <v>0.85</v>
      </c>
      <c r="Z2" s="58">
        <f t="shared" ref="Z2:Z17" si="0">AVERAGE(T2:Y2)</f>
        <v>0.97499999999999998</v>
      </c>
    </row>
    <row r="3" spans="1:26" ht="12" customHeight="1" thickBot="1">
      <c r="A3" s="154">
        <v>2</v>
      </c>
      <c r="B3" s="171" t="s">
        <v>95</v>
      </c>
      <c r="C3" s="171" t="s">
        <v>59</v>
      </c>
      <c r="D3" s="171" t="s">
        <v>60</v>
      </c>
      <c r="E3" s="171" t="s">
        <v>171</v>
      </c>
      <c r="F3" s="157">
        <v>200</v>
      </c>
      <c r="G3" s="157" t="s">
        <v>141</v>
      </c>
      <c r="H3" s="157" t="s">
        <v>142</v>
      </c>
      <c r="I3" s="157"/>
      <c r="J3" s="170"/>
      <c r="K3" s="172" t="s">
        <v>166</v>
      </c>
      <c r="L3" s="29">
        <v>2300</v>
      </c>
      <c r="M3" s="24" t="s">
        <v>7</v>
      </c>
      <c r="N3" s="24"/>
      <c r="O3" s="26">
        <f>L3</f>
        <v>2300</v>
      </c>
      <c r="P3" s="90" t="s">
        <v>191</v>
      </c>
      <c r="Q3" s="91"/>
      <c r="R3" s="165">
        <f>AVERAGE(O2:O3)</f>
        <v>2150</v>
      </c>
      <c r="S3" s="98"/>
      <c r="T3" s="57">
        <v>0.9</v>
      </c>
      <c r="U3" s="57">
        <v>1.1499999999999999</v>
      </c>
      <c r="V3" s="56">
        <v>1</v>
      </c>
      <c r="W3" s="56">
        <v>1</v>
      </c>
      <c r="X3" s="56">
        <v>1</v>
      </c>
      <c r="Y3" s="56">
        <v>0.9</v>
      </c>
      <c r="Z3" s="58">
        <f t="shared" si="0"/>
        <v>0.9916666666666667</v>
      </c>
    </row>
    <row r="4" spans="1:26" ht="12" customHeight="1">
      <c r="A4" s="38">
        <v>3</v>
      </c>
      <c r="B4" s="41" t="s">
        <v>155</v>
      </c>
      <c r="C4" s="40" t="s">
        <v>57</v>
      </c>
      <c r="D4" s="40" t="s">
        <v>60</v>
      </c>
      <c r="E4" s="40" t="s">
        <v>58</v>
      </c>
      <c r="F4" s="27">
        <v>74</v>
      </c>
      <c r="G4" s="27" t="s">
        <v>141</v>
      </c>
      <c r="H4" s="27" t="s">
        <v>142</v>
      </c>
      <c r="I4" s="27" t="s">
        <v>142</v>
      </c>
      <c r="J4" s="39" t="s">
        <v>90</v>
      </c>
      <c r="K4" s="27" t="s">
        <v>71</v>
      </c>
      <c r="L4" s="29">
        <v>24000</v>
      </c>
      <c r="M4" s="24" t="s">
        <v>37</v>
      </c>
      <c r="N4" s="24"/>
      <c r="O4" s="26">
        <f>(L4/F4)*12</f>
        <v>3891.8918918918916</v>
      </c>
      <c r="P4" s="82" t="s">
        <v>190</v>
      </c>
      <c r="Q4" s="92"/>
      <c r="R4" s="167"/>
      <c r="S4" s="89"/>
      <c r="T4" s="57">
        <v>1.2</v>
      </c>
      <c r="U4" s="57">
        <v>1</v>
      </c>
      <c r="V4" s="56">
        <v>1</v>
      </c>
      <c r="W4" s="56">
        <v>1.1000000000000001</v>
      </c>
      <c r="X4" s="56">
        <v>0.95</v>
      </c>
      <c r="Y4" s="56">
        <v>1</v>
      </c>
      <c r="Z4" s="58">
        <f t="shared" si="0"/>
        <v>1.0416666666666667</v>
      </c>
    </row>
    <row r="5" spans="1:26" ht="12" customHeight="1" thickBot="1">
      <c r="A5" s="38">
        <v>4</v>
      </c>
      <c r="B5" s="41" t="s">
        <v>155</v>
      </c>
      <c r="C5" s="40" t="s">
        <v>44</v>
      </c>
      <c r="D5" s="40" t="s">
        <v>60</v>
      </c>
      <c r="E5" s="40" t="s">
        <v>67</v>
      </c>
      <c r="F5" s="27">
        <v>1221</v>
      </c>
      <c r="G5" s="27" t="s">
        <v>141</v>
      </c>
      <c r="H5" s="27"/>
      <c r="I5" s="27"/>
      <c r="J5" s="39"/>
      <c r="K5" s="27" t="s">
        <v>71</v>
      </c>
      <c r="L5" s="29">
        <v>100000</v>
      </c>
      <c r="M5" s="24" t="s">
        <v>68</v>
      </c>
      <c r="N5" s="24"/>
      <c r="O5" s="26">
        <f>(L5/F5)*12</f>
        <v>982.80098280098287</v>
      </c>
      <c r="P5" s="85" t="s">
        <v>190</v>
      </c>
      <c r="Q5" s="91"/>
      <c r="R5" s="169">
        <f>AVERAGE(O4:O5)</f>
        <v>2437.3464373464371</v>
      </c>
      <c r="S5" s="98"/>
      <c r="T5" s="57">
        <v>1</v>
      </c>
      <c r="U5" s="57">
        <v>1</v>
      </c>
      <c r="V5" s="56">
        <v>1</v>
      </c>
      <c r="W5" s="56">
        <v>0.95</v>
      </c>
      <c r="X5" s="56">
        <v>1</v>
      </c>
      <c r="Y5" s="56">
        <v>1</v>
      </c>
      <c r="Z5" s="58">
        <f t="shared" si="0"/>
        <v>0.9916666666666667</v>
      </c>
    </row>
    <row r="6" spans="1:26" ht="12" customHeight="1" thickBot="1">
      <c r="A6" s="154">
        <v>5</v>
      </c>
      <c r="B6" s="154" t="s">
        <v>94</v>
      </c>
      <c r="C6" s="154" t="s">
        <v>31</v>
      </c>
      <c r="D6" s="154" t="s">
        <v>60</v>
      </c>
      <c r="E6" s="154" t="s">
        <v>46</v>
      </c>
      <c r="F6" s="157">
        <v>55</v>
      </c>
      <c r="G6" s="157" t="s">
        <v>141</v>
      </c>
      <c r="H6" s="157" t="s">
        <v>142</v>
      </c>
      <c r="I6" s="157" t="s">
        <v>141</v>
      </c>
      <c r="J6" s="170"/>
      <c r="K6" s="157" t="s">
        <v>71</v>
      </c>
      <c r="L6" s="29">
        <v>14500</v>
      </c>
      <c r="M6" s="24" t="s">
        <v>37</v>
      </c>
      <c r="N6" s="24"/>
      <c r="O6" s="26">
        <f>(L6/F6)*12</f>
        <v>3163.6363636363635</v>
      </c>
      <c r="P6" s="87" t="s">
        <v>190</v>
      </c>
      <c r="Q6" s="88"/>
      <c r="R6" s="166">
        <f>AVERAGE(O6)</f>
        <v>3163.6363636363635</v>
      </c>
      <c r="S6" s="98"/>
      <c r="T6" s="56">
        <v>1</v>
      </c>
      <c r="U6" s="56">
        <v>1</v>
      </c>
      <c r="V6" s="56">
        <v>1</v>
      </c>
      <c r="W6" s="56">
        <v>0.9</v>
      </c>
      <c r="X6" s="56">
        <v>1.05</v>
      </c>
      <c r="Y6" s="56">
        <v>1.05</v>
      </c>
      <c r="Z6" s="58">
        <f t="shared" si="0"/>
        <v>1</v>
      </c>
    </row>
    <row r="7" spans="1:26" ht="12" customHeight="1">
      <c r="A7" s="38">
        <v>6</v>
      </c>
      <c r="B7" s="38" t="s">
        <v>97</v>
      </c>
      <c r="C7" s="38" t="s">
        <v>16</v>
      </c>
      <c r="D7" s="38" t="s">
        <v>60</v>
      </c>
      <c r="E7" s="38" t="s">
        <v>17</v>
      </c>
      <c r="F7" s="27">
        <v>70</v>
      </c>
      <c r="G7" s="27" t="s">
        <v>141</v>
      </c>
      <c r="H7" s="27" t="s">
        <v>142</v>
      </c>
      <c r="I7" s="27" t="s">
        <v>80</v>
      </c>
      <c r="J7" s="39"/>
      <c r="K7" s="27" t="s">
        <v>75</v>
      </c>
      <c r="L7" s="29">
        <v>6000</v>
      </c>
      <c r="M7" s="24" t="s">
        <v>36</v>
      </c>
      <c r="N7" s="24" t="s">
        <v>84</v>
      </c>
      <c r="O7" s="26">
        <v>6000</v>
      </c>
      <c r="P7" s="82" t="s">
        <v>190</v>
      </c>
      <c r="Q7" s="83"/>
      <c r="R7" s="167"/>
      <c r="S7" s="89"/>
      <c r="T7" s="56">
        <v>1.2</v>
      </c>
      <c r="U7" s="56">
        <v>1</v>
      </c>
      <c r="V7" s="56">
        <v>1</v>
      </c>
      <c r="W7" s="56">
        <v>1.1499999999999999</v>
      </c>
      <c r="X7" s="56">
        <v>1</v>
      </c>
      <c r="Y7" s="56">
        <v>1</v>
      </c>
      <c r="Z7" s="58">
        <f t="shared" si="0"/>
        <v>1.0583333333333333</v>
      </c>
    </row>
    <row r="8" spans="1:26" ht="12" customHeight="1">
      <c r="A8" s="38">
        <v>7</v>
      </c>
      <c r="B8" s="38" t="s">
        <v>97</v>
      </c>
      <c r="C8" s="38" t="s">
        <v>21</v>
      </c>
      <c r="D8" s="38" t="s">
        <v>60</v>
      </c>
      <c r="E8" s="38" t="s">
        <v>27</v>
      </c>
      <c r="F8" s="27">
        <v>22</v>
      </c>
      <c r="G8" s="27" t="s">
        <v>141</v>
      </c>
      <c r="H8" s="27" t="s">
        <v>142</v>
      </c>
      <c r="I8" s="27"/>
      <c r="J8" s="39"/>
      <c r="K8" s="27" t="s">
        <v>71</v>
      </c>
      <c r="L8" s="29">
        <v>6000</v>
      </c>
      <c r="M8" s="24" t="s">
        <v>37</v>
      </c>
      <c r="N8" s="24"/>
      <c r="O8" s="26">
        <f>(L8/F8)*12</f>
        <v>3272.727272727273</v>
      </c>
      <c r="P8" s="84" t="s">
        <v>190</v>
      </c>
      <c r="Q8" s="61"/>
      <c r="R8" s="168"/>
      <c r="S8" s="89"/>
      <c r="T8" s="56">
        <v>1.1499999999999999</v>
      </c>
      <c r="U8" s="56">
        <v>1</v>
      </c>
      <c r="V8" s="56">
        <v>1</v>
      </c>
      <c r="W8" s="56">
        <v>0.8</v>
      </c>
      <c r="X8" s="56">
        <v>1</v>
      </c>
      <c r="Y8" s="56">
        <v>1.05</v>
      </c>
      <c r="Z8" s="58">
        <f t="shared" si="0"/>
        <v>1</v>
      </c>
    </row>
    <row r="9" spans="1:26" s="10" customFormat="1" ht="12" customHeight="1">
      <c r="A9" s="38">
        <v>8</v>
      </c>
      <c r="B9" s="38" t="s">
        <v>97</v>
      </c>
      <c r="C9" s="38" t="s">
        <v>42</v>
      </c>
      <c r="D9" s="38" t="s">
        <v>60</v>
      </c>
      <c r="E9" s="38" t="s">
        <v>43</v>
      </c>
      <c r="F9" s="27">
        <v>58</v>
      </c>
      <c r="G9" s="27" t="s">
        <v>141</v>
      </c>
      <c r="H9" s="27" t="s">
        <v>142</v>
      </c>
      <c r="I9" s="27" t="s">
        <v>80</v>
      </c>
      <c r="J9" s="39" t="s">
        <v>87</v>
      </c>
      <c r="K9" s="27" t="s">
        <v>72</v>
      </c>
      <c r="L9" s="29">
        <v>10000</v>
      </c>
      <c r="M9" s="24" t="s">
        <v>41</v>
      </c>
      <c r="N9" s="24"/>
      <c r="O9" s="26">
        <f>(L9/F9)*12</f>
        <v>2068.9655172413795</v>
      </c>
      <c r="P9" s="84" t="s">
        <v>190</v>
      </c>
      <c r="Q9" s="61"/>
      <c r="R9" s="168"/>
      <c r="S9" s="89"/>
      <c r="T9" s="56">
        <v>1</v>
      </c>
      <c r="U9" s="56">
        <v>1.2</v>
      </c>
      <c r="V9" s="56">
        <v>1</v>
      </c>
      <c r="W9" s="56">
        <v>0.9</v>
      </c>
      <c r="X9" s="56">
        <v>0.8</v>
      </c>
      <c r="Y9" s="56">
        <v>1</v>
      </c>
      <c r="Z9" s="58">
        <f t="shared" si="0"/>
        <v>0.98333333333333339</v>
      </c>
    </row>
    <row r="10" spans="1:26" s="10" customFormat="1" ht="12" customHeight="1">
      <c r="A10" s="38">
        <v>9</v>
      </c>
      <c r="B10" s="38" t="s">
        <v>97</v>
      </c>
      <c r="C10" s="38" t="s">
        <v>8</v>
      </c>
      <c r="D10" s="38" t="s">
        <v>60</v>
      </c>
      <c r="E10" s="38" t="s">
        <v>23</v>
      </c>
      <c r="F10" s="27">
        <v>44</v>
      </c>
      <c r="G10" s="27" t="s">
        <v>141</v>
      </c>
      <c r="H10" s="27" t="s">
        <v>142</v>
      </c>
      <c r="I10" s="27" t="s">
        <v>141</v>
      </c>
      <c r="J10" s="39"/>
      <c r="K10" s="27" t="s">
        <v>71</v>
      </c>
      <c r="L10" s="29">
        <v>11960</v>
      </c>
      <c r="M10" s="24" t="s">
        <v>62</v>
      </c>
      <c r="N10" s="24"/>
      <c r="O10" s="26">
        <f>(L10/F10)*12</f>
        <v>3261.818181818182</v>
      </c>
      <c r="P10" s="84" t="s">
        <v>190</v>
      </c>
      <c r="Q10" s="61"/>
      <c r="R10" s="168"/>
      <c r="S10" s="89"/>
      <c r="T10" s="56">
        <v>0.9</v>
      </c>
      <c r="U10" s="56">
        <v>1</v>
      </c>
      <c r="V10" s="56">
        <v>1</v>
      </c>
      <c r="W10" s="56">
        <v>1.1499999999999999</v>
      </c>
      <c r="X10" s="56">
        <v>1.05</v>
      </c>
      <c r="Y10" s="56">
        <v>1</v>
      </c>
      <c r="Z10" s="58">
        <f t="shared" si="0"/>
        <v>1.0166666666666666</v>
      </c>
    </row>
    <row r="11" spans="1:26" s="10" customFormat="1" ht="12" customHeight="1">
      <c r="A11" s="38">
        <v>10</v>
      </c>
      <c r="B11" s="40" t="s">
        <v>97</v>
      </c>
      <c r="C11" s="40" t="s">
        <v>18</v>
      </c>
      <c r="D11" s="40" t="s">
        <v>60</v>
      </c>
      <c r="E11" s="40" t="s">
        <v>65</v>
      </c>
      <c r="F11" s="27">
        <v>100</v>
      </c>
      <c r="G11" s="27" t="s">
        <v>141</v>
      </c>
      <c r="H11" s="27"/>
      <c r="I11" s="27"/>
      <c r="J11" s="39"/>
      <c r="K11" s="27" t="s">
        <v>71</v>
      </c>
      <c r="L11" s="29">
        <v>20000</v>
      </c>
      <c r="M11" s="24" t="s">
        <v>66</v>
      </c>
      <c r="N11" s="24"/>
      <c r="O11" s="26">
        <f>(L11/F11)*12</f>
        <v>2400</v>
      </c>
      <c r="P11" s="84" t="s">
        <v>190</v>
      </c>
      <c r="Q11" s="89"/>
      <c r="R11" s="168"/>
      <c r="S11" s="89"/>
      <c r="T11" s="57">
        <v>1.1499999999999999</v>
      </c>
      <c r="U11" s="57">
        <v>1</v>
      </c>
      <c r="V11" s="56">
        <v>1</v>
      </c>
      <c r="W11" s="56">
        <v>0.9</v>
      </c>
      <c r="X11" s="56">
        <v>1</v>
      </c>
      <c r="Y11" s="56">
        <v>1</v>
      </c>
      <c r="Z11" s="58">
        <f t="shared" si="0"/>
        <v>1.0083333333333333</v>
      </c>
    </row>
    <row r="12" spans="1:26" s="10" customFormat="1" ht="12" customHeight="1">
      <c r="A12" s="38">
        <v>11</v>
      </c>
      <c r="B12" s="40" t="s">
        <v>97</v>
      </c>
      <c r="C12" s="41" t="s">
        <v>16</v>
      </c>
      <c r="D12" s="41" t="s">
        <v>60</v>
      </c>
      <c r="E12" s="41" t="s">
        <v>170</v>
      </c>
      <c r="F12" s="27">
        <v>328</v>
      </c>
      <c r="G12" s="27" t="s">
        <v>141</v>
      </c>
      <c r="H12" s="27"/>
      <c r="I12" s="27"/>
      <c r="J12" s="39" t="s">
        <v>136</v>
      </c>
      <c r="K12" s="27" t="s">
        <v>81</v>
      </c>
      <c r="L12" s="29">
        <v>170000</v>
      </c>
      <c r="M12" s="24" t="s">
        <v>37</v>
      </c>
      <c r="N12" s="24"/>
      <c r="O12" s="26">
        <f>(L12/F12)*12</f>
        <v>6219.5121951219508</v>
      </c>
      <c r="P12" s="93" t="s">
        <v>191</v>
      </c>
      <c r="Q12" s="89"/>
      <c r="R12" s="168"/>
      <c r="S12" s="89"/>
      <c r="T12" s="57">
        <v>1.2</v>
      </c>
      <c r="U12" s="57">
        <v>1.25</v>
      </c>
      <c r="V12" s="56">
        <v>1</v>
      </c>
      <c r="W12" s="56">
        <v>1.1000000000000001</v>
      </c>
      <c r="X12" s="56">
        <v>1</v>
      </c>
      <c r="Y12" s="56">
        <v>1</v>
      </c>
      <c r="Z12" s="58">
        <f t="shared" si="0"/>
        <v>1.0916666666666668</v>
      </c>
    </row>
    <row r="13" spans="1:26" s="10" customFormat="1" ht="36">
      <c r="A13" s="38">
        <v>12</v>
      </c>
      <c r="B13" s="40" t="s">
        <v>97</v>
      </c>
      <c r="C13" s="40" t="s">
        <v>42</v>
      </c>
      <c r="D13" s="41" t="s">
        <v>60</v>
      </c>
      <c r="E13" s="40" t="s">
        <v>137</v>
      </c>
      <c r="F13" s="27">
        <v>342</v>
      </c>
      <c r="G13" s="27" t="s">
        <v>141</v>
      </c>
      <c r="H13" s="27"/>
      <c r="I13" s="27"/>
      <c r="J13" s="30" t="s">
        <v>138</v>
      </c>
      <c r="K13" s="27" t="s">
        <v>81</v>
      </c>
      <c r="L13" s="29">
        <v>7000</v>
      </c>
      <c r="M13" s="24" t="s">
        <v>7</v>
      </c>
      <c r="N13" s="24"/>
      <c r="O13" s="26">
        <f>L13</f>
        <v>7000</v>
      </c>
      <c r="P13" s="93" t="s">
        <v>191</v>
      </c>
      <c r="Q13" s="89"/>
      <c r="R13" s="176"/>
      <c r="S13" s="99"/>
      <c r="T13" s="57">
        <v>1.2</v>
      </c>
      <c r="U13" s="57">
        <v>1.25</v>
      </c>
      <c r="V13" s="56">
        <v>1</v>
      </c>
      <c r="W13" s="56">
        <v>1.2</v>
      </c>
      <c r="X13" s="56">
        <v>1</v>
      </c>
      <c r="Y13" s="56">
        <v>1</v>
      </c>
      <c r="Z13" s="58">
        <f t="shared" si="0"/>
        <v>1.1083333333333334</v>
      </c>
    </row>
    <row r="14" spans="1:26" s="10" customFormat="1" ht="12" customHeight="1">
      <c r="A14" s="38">
        <v>13</v>
      </c>
      <c r="B14" s="40" t="s">
        <v>97</v>
      </c>
      <c r="C14" s="40" t="s">
        <v>16</v>
      </c>
      <c r="D14" s="41" t="s">
        <v>60</v>
      </c>
      <c r="E14" s="40" t="s">
        <v>123</v>
      </c>
      <c r="F14" s="27">
        <v>67</v>
      </c>
      <c r="G14" s="27" t="s">
        <v>141</v>
      </c>
      <c r="H14" s="27"/>
      <c r="I14" s="27"/>
      <c r="J14" s="39"/>
      <c r="K14" s="27" t="s">
        <v>71</v>
      </c>
      <c r="L14" s="29">
        <v>5850</v>
      </c>
      <c r="M14" s="24" t="s">
        <v>7</v>
      </c>
      <c r="N14" s="24"/>
      <c r="O14" s="26">
        <f>L14</f>
        <v>5850</v>
      </c>
      <c r="P14" s="93" t="s">
        <v>191</v>
      </c>
      <c r="Q14" s="89"/>
      <c r="R14" s="176"/>
      <c r="S14" s="99"/>
      <c r="T14" s="57">
        <v>1.2</v>
      </c>
      <c r="U14" s="57">
        <v>1</v>
      </c>
      <c r="V14" s="56">
        <v>1</v>
      </c>
      <c r="W14" s="56">
        <v>1.1499999999999999</v>
      </c>
      <c r="X14" s="56">
        <v>1</v>
      </c>
      <c r="Y14" s="56">
        <v>1</v>
      </c>
      <c r="Z14" s="58">
        <f t="shared" si="0"/>
        <v>1.0583333333333333</v>
      </c>
    </row>
    <row r="15" spans="1:26" s="10" customFormat="1" ht="12" customHeight="1">
      <c r="A15" s="38">
        <v>14</v>
      </c>
      <c r="B15" s="40" t="s">
        <v>97</v>
      </c>
      <c r="C15" s="41" t="s">
        <v>16</v>
      </c>
      <c r="D15" s="41" t="s">
        <v>60</v>
      </c>
      <c r="E15" s="41" t="s">
        <v>38</v>
      </c>
      <c r="F15" s="27">
        <v>196</v>
      </c>
      <c r="G15" s="27" t="s">
        <v>141</v>
      </c>
      <c r="H15" s="27"/>
      <c r="I15" s="27"/>
      <c r="J15" s="39"/>
      <c r="K15" s="27" t="s">
        <v>71</v>
      </c>
      <c r="L15" s="29">
        <v>3100</v>
      </c>
      <c r="M15" s="24" t="s">
        <v>7</v>
      </c>
      <c r="N15" s="24"/>
      <c r="O15" s="26">
        <f>L15</f>
        <v>3100</v>
      </c>
      <c r="P15" s="93" t="s">
        <v>191</v>
      </c>
      <c r="Q15" s="89"/>
      <c r="R15" s="176"/>
      <c r="S15" s="99"/>
      <c r="T15" s="57">
        <v>1.2</v>
      </c>
      <c r="U15" s="57">
        <v>1</v>
      </c>
      <c r="V15" s="56">
        <v>1</v>
      </c>
      <c r="W15" s="56">
        <v>0.9</v>
      </c>
      <c r="X15" s="56">
        <v>1</v>
      </c>
      <c r="Y15" s="56">
        <v>0.9</v>
      </c>
      <c r="Z15" s="58">
        <f t="shared" si="0"/>
        <v>1.0000000000000002</v>
      </c>
    </row>
    <row r="16" spans="1:26" s="10" customFormat="1" ht="12" customHeight="1" thickBot="1">
      <c r="A16" s="38">
        <v>15</v>
      </c>
      <c r="B16" s="40" t="s">
        <v>97</v>
      </c>
      <c r="C16" s="40" t="s">
        <v>8</v>
      </c>
      <c r="D16" s="40" t="s">
        <v>60</v>
      </c>
      <c r="E16" s="40" t="s">
        <v>152</v>
      </c>
      <c r="F16" s="27">
        <v>70</v>
      </c>
      <c r="G16" s="27" t="s">
        <v>141</v>
      </c>
      <c r="H16" s="27" t="s">
        <v>142</v>
      </c>
      <c r="I16" s="27"/>
      <c r="J16" s="39"/>
      <c r="K16" s="27" t="s">
        <v>71</v>
      </c>
      <c r="L16" s="29">
        <v>1629</v>
      </c>
      <c r="M16" s="24" t="s">
        <v>7</v>
      </c>
      <c r="N16" s="24"/>
      <c r="O16" s="26">
        <f>L16</f>
        <v>1629</v>
      </c>
      <c r="P16" s="90" t="s">
        <v>191</v>
      </c>
      <c r="Q16" s="91"/>
      <c r="R16" s="169">
        <f>AVERAGE(O7:O16)</f>
        <v>4080.202316690878</v>
      </c>
      <c r="S16" s="98"/>
      <c r="T16" s="57">
        <v>1</v>
      </c>
      <c r="U16" s="57">
        <v>1</v>
      </c>
      <c r="V16" s="57">
        <v>1</v>
      </c>
      <c r="W16" s="56">
        <v>0.95</v>
      </c>
      <c r="X16" s="56">
        <v>1</v>
      </c>
      <c r="Y16" s="56">
        <v>1</v>
      </c>
      <c r="Z16" s="58">
        <f t="shared" si="0"/>
        <v>0.9916666666666667</v>
      </c>
    </row>
    <row r="17" spans="1:27" s="10" customFormat="1" ht="12" customHeight="1" thickBot="1">
      <c r="A17" s="154">
        <v>16</v>
      </c>
      <c r="B17" s="154" t="s">
        <v>96</v>
      </c>
      <c r="C17" s="154" t="s">
        <v>63</v>
      </c>
      <c r="D17" s="154" t="s">
        <v>60</v>
      </c>
      <c r="E17" s="154" t="s">
        <v>64</v>
      </c>
      <c r="F17" s="157">
        <v>238</v>
      </c>
      <c r="G17" s="157" t="s">
        <v>141</v>
      </c>
      <c r="H17" s="157" t="s">
        <v>142</v>
      </c>
      <c r="I17" s="157" t="s">
        <v>141</v>
      </c>
      <c r="J17" s="170"/>
      <c r="K17" s="157" t="s">
        <v>75</v>
      </c>
      <c r="L17" s="29">
        <v>19900</v>
      </c>
      <c r="M17" s="24" t="s">
        <v>37</v>
      </c>
      <c r="N17" s="24"/>
      <c r="O17" s="26">
        <f>(L17/F17)*12</f>
        <v>1003.3613445378151</v>
      </c>
      <c r="P17" s="87" t="s">
        <v>190</v>
      </c>
      <c r="Q17" s="88"/>
      <c r="R17" s="166">
        <f>AVERAGE(O17)</f>
        <v>1003.3613445378151</v>
      </c>
      <c r="S17" s="98"/>
      <c r="T17" s="56">
        <v>0.9</v>
      </c>
      <c r="U17" s="56">
        <v>1.1000000000000001</v>
      </c>
      <c r="V17" s="56">
        <v>1</v>
      </c>
      <c r="W17" s="56">
        <v>0.85</v>
      </c>
      <c r="X17" s="56">
        <v>1.05</v>
      </c>
      <c r="Y17" s="56">
        <v>1</v>
      </c>
      <c r="Z17" s="58">
        <f t="shared" si="0"/>
        <v>0.98333333333333339</v>
      </c>
    </row>
    <row r="18" spans="1:27">
      <c r="B18" s="10"/>
      <c r="C18" s="4"/>
      <c r="D18" s="4"/>
      <c r="E18" s="14"/>
      <c r="P18" s="18"/>
      <c r="Q18" s="14"/>
      <c r="R18" s="9">
        <v>3383</v>
      </c>
      <c r="S18" s="9"/>
      <c r="T18" s="14"/>
      <c r="U18" s="14"/>
      <c r="V18" s="14"/>
      <c r="W18" s="14"/>
      <c r="X18" s="14"/>
      <c r="Y18" s="14"/>
    </row>
    <row r="19" spans="1:27">
      <c r="F19" s="14">
        <f>AVERAGE(F2:F17)</f>
        <v>222.1875</v>
      </c>
      <c r="G19" s="15" t="s">
        <v>141</v>
      </c>
      <c r="H19" s="15" t="s">
        <v>142</v>
      </c>
      <c r="I19" s="15" t="s">
        <v>141</v>
      </c>
      <c r="J19" s="15"/>
      <c r="K19" s="15" t="s">
        <v>71</v>
      </c>
      <c r="L19" s="16"/>
      <c r="M19" s="19"/>
      <c r="N19" s="20"/>
      <c r="O19" s="14">
        <f>AVERAGE(O2:O17)</f>
        <v>3383.9821093609899</v>
      </c>
    </row>
    <row r="20" spans="1:27">
      <c r="L20" s="7"/>
    </row>
    <row r="21" spans="1:27">
      <c r="L21" s="7"/>
    </row>
    <row r="22" spans="1:27">
      <c r="O22" s="43">
        <v>1000</v>
      </c>
      <c r="P22" s="43">
        <v>1600</v>
      </c>
      <c r="Q22" s="43">
        <v>2200</v>
      </c>
      <c r="R22" s="43">
        <v>2800</v>
      </c>
      <c r="S22" s="43"/>
      <c r="T22" s="43">
        <v>3400</v>
      </c>
      <c r="U22" s="43">
        <v>4000</v>
      </c>
      <c r="V22" s="43">
        <v>4600</v>
      </c>
      <c r="W22" s="43">
        <v>5200</v>
      </c>
      <c r="X22" s="43">
        <v>5800</v>
      </c>
      <c r="Y22" s="43">
        <v>6400</v>
      </c>
      <c r="Z22" s="43">
        <v>7000</v>
      </c>
      <c r="AA22" s="43"/>
    </row>
    <row r="23" spans="1:27">
      <c r="O23" s="5"/>
      <c r="P23"/>
      <c r="Z23" t="s">
        <v>188</v>
      </c>
    </row>
    <row r="25" spans="1:27">
      <c r="O25" s="43">
        <v>1000</v>
      </c>
      <c r="P25" s="43">
        <v>1600</v>
      </c>
      <c r="Q25" s="43">
        <v>2200</v>
      </c>
      <c r="R25" s="43">
        <v>2150</v>
      </c>
      <c r="S25" s="43"/>
      <c r="T25" s="43">
        <v>2437</v>
      </c>
      <c r="U25" s="43">
        <v>4080</v>
      </c>
      <c r="V25" s="43">
        <v>4600</v>
      </c>
      <c r="W25" s="43">
        <v>5200</v>
      </c>
      <c r="X25" s="43">
        <v>5800</v>
      </c>
      <c r="Y25" s="43">
        <v>6400</v>
      </c>
      <c r="Z25" s="43">
        <v>7000</v>
      </c>
    </row>
    <row r="26" spans="1:27">
      <c r="O26" s="5"/>
      <c r="P26"/>
      <c r="R26" t="s">
        <v>204</v>
      </c>
      <c r="T26" t="s">
        <v>205</v>
      </c>
      <c r="U26" t="s">
        <v>208</v>
      </c>
      <c r="Z26" t="s">
        <v>188</v>
      </c>
    </row>
    <row r="28" spans="1:27">
      <c r="R28" s="43">
        <v>2150</v>
      </c>
      <c r="S28" s="43"/>
      <c r="T28" s="43">
        <v>2437</v>
      </c>
      <c r="U28" s="43">
        <v>4080</v>
      </c>
    </row>
    <row r="29" spans="1:27">
      <c r="R29" t="s">
        <v>204</v>
      </c>
      <c r="T29" t="s">
        <v>205</v>
      </c>
      <c r="U29" t="s">
        <v>208</v>
      </c>
    </row>
  </sheetData>
  <conditionalFormatting sqref="T17:V17 T2:Y2 R14:U15 T9:U13 V9:V16 T16:U16 T3:W8 W9:W17 X3:Y17">
    <cfRule type="colorScale" priority="73">
      <colorScale>
        <cfvo type="min"/>
        <cfvo type="num" val="1"/>
        <cfvo type="max"/>
        <color rgb="FFF8696B"/>
        <color rgb="FFFFEB84"/>
        <color rgb="FF63BE7B"/>
      </colorScale>
    </cfRule>
  </conditionalFormatting>
  <conditionalFormatting sqref="O2:O17">
    <cfRule type="colorScale" priority="7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O22:AA22">
    <cfRule type="colorScale" priority="6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Z2:Z17">
    <cfRule type="colorScale" priority="3">
      <colorScale>
        <cfvo type="min"/>
        <cfvo type="num" val="1"/>
        <cfvo type="max"/>
        <color theme="6"/>
        <color rgb="FFFFFF66"/>
        <color rgb="FFF8696B"/>
      </colorScale>
    </cfRule>
  </conditionalFormatting>
  <conditionalFormatting sqref="O25:Z25">
    <cfRule type="colorScale" priority="2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R28:U28">
    <cfRule type="colorScale" priority="1">
      <colorScale>
        <cfvo type="min"/>
        <cfvo type="percentile" val="50"/>
        <cfvo type="max"/>
        <color theme="6"/>
        <color rgb="FFFFFF66"/>
        <color rgb="FFF8696B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theme="6"/>
  </sheetPr>
  <dimension ref="B2:F10"/>
  <sheetViews>
    <sheetView topLeftCell="A11" workbookViewId="0">
      <selection activeCell="H23" sqref="H23"/>
    </sheetView>
  </sheetViews>
  <sheetFormatPr baseColWidth="10" defaultColWidth="8.83203125" defaultRowHeight="12" x14ac:dyDescent="0"/>
  <cols>
    <col min="2" max="2" width="31.1640625" customWidth="1"/>
    <col min="4" max="4" width="15.1640625" customWidth="1"/>
    <col min="5" max="5" width="23.6640625" customWidth="1"/>
  </cols>
  <sheetData>
    <row r="2" spans="2:6">
      <c r="B2" s="8" t="s">
        <v>161</v>
      </c>
      <c r="E2" s="8" t="s">
        <v>164</v>
      </c>
    </row>
    <row r="4" spans="2:6">
      <c r="B4" s="4" t="s">
        <v>169</v>
      </c>
      <c r="C4" s="13">
        <f>AVERAGE(Obchod!F2:F17)</f>
        <v>222.1875</v>
      </c>
      <c r="E4" s="4" t="s">
        <v>81</v>
      </c>
      <c r="F4">
        <f>COUNTIF(Obchod!K2:K17,E4)</f>
        <v>2</v>
      </c>
    </row>
    <row r="5" spans="2:6">
      <c r="B5" t="s">
        <v>158</v>
      </c>
      <c r="C5" s="4" t="s">
        <v>71</v>
      </c>
      <c r="E5" s="4" t="s">
        <v>72</v>
      </c>
      <c r="F5">
        <f>COUNTIF(Obchod!K2:K17,E5)</f>
        <v>2</v>
      </c>
    </row>
    <row r="6" spans="2:6">
      <c r="B6" t="s">
        <v>159</v>
      </c>
      <c r="E6" s="4" t="s">
        <v>166</v>
      </c>
      <c r="F6">
        <f>COUNTIF(Obchod!K2:K17,E6)</f>
        <v>1</v>
      </c>
    </row>
    <row r="7" spans="2:6">
      <c r="E7" s="4" t="s">
        <v>75</v>
      </c>
      <c r="F7">
        <f>COUNTIF(Obchod!K2:K17,E7)</f>
        <v>2</v>
      </c>
    </row>
    <row r="8" spans="2:6">
      <c r="B8" s="52" t="s">
        <v>243</v>
      </c>
      <c r="C8" s="48">
        <f>AVERAGE(Obchod!O2:O17)</f>
        <v>3383.9821093609899</v>
      </c>
      <c r="D8" s="53"/>
      <c r="E8" s="4" t="s">
        <v>71</v>
      </c>
      <c r="F8">
        <f>COUNTIF(Obchod!K2:K17,E8)</f>
        <v>9</v>
      </c>
    </row>
    <row r="9" spans="2:6">
      <c r="B9" s="52" t="s">
        <v>195</v>
      </c>
      <c r="C9" s="48">
        <f>MIN(Obchod!O2:O20)</f>
        <v>982.80098280098287</v>
      </c>
      <c r="D9" s="45" t="s">
        <v>197</v>
      </c>
      <c r="E9" s="4" t="s">
        <v>162</v>
      </c>
      <c r="F9">
        <f>COUNTIF(Obchod!K3:K19,E9)</f>
        <v>0</v>
      </c>
    </row>
    <row r="10" spans="2:6">
      <c r="B10" s="52" t="s">
        <v>196</v>
      </c>
      <c r="C10" s="48">
        <f>MAX(Obchod!O2:O20)</f>
        <v>7000</v>
      </c>
      <c r="D10" s="53"/>
    </row>
  </sheetData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 enableFormatConditionsCalculation="0">
    <tabColor theme="4"/>
  </sheetPr>
  <dimension ref="A1:AF34"/>
  <sheetViews>
    <sheetView workbookViewId="0">
      <pane ySplit="1" topLeftCell="A2" activePane="bottomLeft" state="frozen"/>
      <selection pane="bottomLeft" activeCell="B22" sqref="B22"/>
    </sheetView>
  </sheetViews>
  <sheetFormatPr baseColWidth="10" defaultColWidth="8.83203125" defaultRowHeight="12" x14ac:dyDescent="0"/>
  <cols>
    <col min="1" max="1" width="3" customWidth="1"/>
    <col min="2" max="2" width="19" bestFit="1" customWidth="1"/>
    <col min="3" max="3" width="16.5" customWidth="1"/>
    <col min="4" max="4" width="6.83203125" hidden="1" customWidth="1"/>
    <col min="5" max="5" width="13.6640625" customWidth="1"/>
    <col min="6" max="6" width="8.33203125" customWidth="1"/>
    <col min="7" max="7" width="7.5" style="2" customWidth="1"/>
    <col min="8" max="9" width="11" style="2" customWidth="1"/>
    <col min="10" max="10" width="16.1640625" style="2" customWidth="1"/>
    <col min="11" max="11" width="12.33203125" style="2" customWidth="1"/>
    <col min="12" max="12" width="10.1640625" style="1" hidden="1" customWidth="1"/>
    <col min="13" max="13" width="17.5" hidden="1" customWidth="1"/>
    <col min="14" max="14" width="10.6640625" style="3" hidden="1" customWidth="1"/>
    <col min="15" max="15" width="10.83203125" style="1" customWidth="1"/>
    <col min="16" max="16" width="8.83203125" style="5" hidden="1" customWidth="1"/>
    <col min="17" max="17" width="8.83203125" hidden="1" customWidth="1"/>
    <col min="18" max="18" width="8.1640625" customWidth="1"/>
    <col min="19" max="19" width="4" customWidth="1"/>
    <col min="24" max="24" width="9.5" customWidth="1"/>
  </cols>
  <sheetData>
    <row r="1" spans="1:26" ht="36">
      <c r="A1" s="79" t="s">
        <v>200</v>
      </c>
      <c r="B1" s="79" t="s">
        <v>0</v>
      </c>
      <c r="C1" s="79" t="s">
        <v>93</v>
      </c>
      <c r="D1" s="79" t="s">
        <v>1</v>
      </c>
      <c r="E1" s="79" t="s">
        <v>184</v>
      </c>
      <c r="F1" s="80" t="s">
        <v>187</v>
      </c>
      <c r="G1" s="79" t="s">
        <v>156</v>
      </c>
      <c r="H1" s="79" t="s">
        <v>146</v>
      </c>
      <c r="I1" s="79" t="s">
        <v>147</v>
      </c>
      <c r="J1" s="79" t="s">
        <v>168</v>
      </c>
      <c r="K1" s="79" t="s">
        <v>70</v>
      </c>
      <c r="L1" s="79" t="s">
        <v>5</v>
      </c>
      <c r="M1" s="79" t="s">
        <v>6</v>
      </c>
      <c r="N1" s="81" t="s">
        <v>99</v>
      </c>
      <c r="O1" s="80" t="s">
        <v>225</v>
      </c>
      <c r="P1" s="6" t="s">
        <v>189</v>
      </c>
      <c r="R1" s="100" t="s">
        <v>241</v>
      </c>
      <c r="S1" s="96"/>
      <c r="T1" s="97" t="s">
        <v>226</v>
      </c>
      <c r="U1" s="97" t="s">
        <v>227</v>
      </c>
      <c r="V1" s="97" t="s">
        <v>228</v>
      </c>
      <c r="W1" s="97" t="s">
        <v>229</v>
      </c>
      <c r="X1" s="97" t="s">
        <v>230</v>
      </c>
      <c r="Y1" s="97" t="s">
        <v>231</v>
      </c>
      <c r="Z1" s="97" t="s">
        <v>232</v>
      </c>
    </row>
    <row r="2" spans="1:26" ht="24">
      <c r="A2" s="154">
        <v>1</v>
      </c>
      <c r="B2" s="171" t="s">
        <v>102</v>
      </c>
      <c r="C2" s="154" t="s">
        <v>154</v>
      </c>
      <c r="D2" s="171" t="s">
        <v>69</v>
      </c>
      <c r="E2" s="154" t="s">
        <v>106</v>
      </c>
      <c r="F2" s="157">
        <v>1000</v>
      </c>
      <c r="G2" s="157" t="s">
        <v>141</v>
      </c>
      <c r="H2" s="157" t="s">
        <v>141</v>
      </c>
      <c r="I2" s="157"/>
      <c r="J2" s="158" t="s">
        <v>134</v>
      </c>
      <c r="K2" s="157" t="s">
        <v>71</v>
      </c>
      <c r="L2" s="29">
        <v>1800</v>
      </c>
      <c r="M2" s="24" t="s">
        <v>7</v>
      </c>
      <c r="N2" s="24"/>
      <c r="O2" s="26">
        <f>L2</f>
        <v>1800</v>
      </c>
      <c r="P2" s="37" t="s">
        <v>191</v>
      </c>
      <c r="Q2" s="59"/>
      <c r="R2" s="174">
        <v>1800</v>
      </c>
      <c r="S2" s="95"/>
      <c r="T2" s="56">
        <v>1.1000000000000001</v>
      </c>
      <c r="U2" s="56">
        <v>1</v>
      </c>
      <c r="V2" s="56">
        <v>1.05</v>
      </c>
      <c r="W2" s="56">
        <v>1.1499999999999999</v>
      </c>
      <c r="X2" s="56">
        <v>1</v>
      </c>
      <c r="Y2" s="56">
        <v>0.8</v>
      </c>
      <c r="Z2" s="58">
        <f t="shared" ref="Z2:Z19" si="0">AVERAGE(T2:Y2)</f>
        <v>1.0166666666666668</v>
      </c>
    </row>
    <row r="3" spans="1:26" ht="24">
      <c r="A3" s="38">
        <v>2</v>
      </c>
      <c r="B3" s="42" t="s">
        <v>131</v>
      </c>
      <c r="C3" s="42" t="s">
        <v>180</v>
      </c>
      <c r="D3" s="42" t="s">
        <v>69</v>
      </c>
      <c r="E3" s="42" t="s">
        <v>179</v>
      </c>
      <c r="F3" s="27">
        <v>240</v>
      </c>
      <c r="G3" s="27"/>
      <c r="H3" s="27"/>
      <c r="I3" s="27" t="s">
        <v>141</v>
      </c>
      <c r="J3" s="25" t="s">
        <v>220</v>
      </c>
      <c r="K3" s="27" t="s">
        <v>71</v>
      </c>
      <c r="L3" s="29">
        <v>700</v>
      </c>
      <c r="M3" s="24" t="s">
        <v>7</v>
      </c>
      <c r="N3" s="24"/>
      <c r="O3" s="26">
        <f>L3</f>
        <v>700</v>
      </c>
      <c r="P3" s="37" t="s">
        <v>191</v>
      </c>
      <c r="Q3" s="101"/>
      <c r="R3" s="167"/>
      <c r="S3" s="61"/>
      <c r="T3" s="56">
        <v>0.9</v>
      </c>
      <c r="U3" s="56">
        <v>1</v>
      </c>
      <c r="V3" s="56">
        <v>1</v>
      </c>
      <c r="W3" s="56">
        <v>0.9</v>
      </c>
      <c r="X3" s="56">
        <v>1.05</v>
      </c>
      <c r="Y3" s="56">
        <v>1</v>
      </c>
      <c r="Z3" s="58">
        <f t="shared" si="0"/>
        <v>0.97499999999999998</v>
      </c>
    </row>
    <row r="4" spans="1:26" ht="24">
      <c r="A4" s="38">
        <v>3</v>
      </c>
      <c r="B4" s="42" t="s">
        <v>131</v>
      </c>
      <c r="C4" s="42" t="s">
        <v>180</v>
      </c>
      <c r="D4" s="42" t="s">
        <v>69</v>
      </c>
      <c r="E4" s="42" t="s">
        <v>178</v>
      </c>
      <c r="F4" s="27">
        <v>250</v>
      </c>
      <c r="G4" s="27"/>
      <c r="H4" s="27"/>
      <c r="I4" s="27" t="s">
        <v>141</v>
      </c>
      <c r="J4" s="25" t="s">
        <v>222</v>
      </c>
      <c r="K4" s="27" t="s">
        <v>75</v>
      </c>
      <c r="L4" s="29">
        <v>1000</v>
      </c>
      <c r="M4" s="24" t="s">
        <v>7</v>
      </c>
      <c r="N4" s="24"/>
      <c r="O4" s="26">
        <f>L4</f>
        <v>1000</v>
      </c>
      <c r="P4" s="37" t="s">
        <v>191</v>
      </c>
      <c r="Q4" s="101"/>
      <c r="R4" s="169">
        <f>AVERAGE(O3:O4)</f>
        <v>850</v>
      </c>
      <c r="S4" s="95"/>
      <c r="T4" s="56">
        <v>0.9</v>
      </c>
      <c r="U4" s="56">
        <v>1.1000000000000001</v>
      </c>
      <c r="V4" s="56">
        <v>1</v>
      </c>
      <c r="W4" s="56">
        <v>1.05</v>
      </c>
      <c r="X4" s="56">
        <v>1.05</v>
      </c>
      <c r="Y4" s="56">
        <v>0.95</v>
      </c>
      <c r="Z4" s="58">
        <f t="shared" si="0"/>
        <v>1.0083333333333333</v>
      </c>
    </row>
    <row r="5" spans="1:26">
      <c r="A5" s="154">
        <v>4</v>
      </c>
      <c r="B5" s="171" t="s">
        <v>95</v>
      </c>
      <c r="C5" s="171" t="s">
        <v>173</v>
      </c>
      <c r="D5" s="171" t="s">
        <v>69</v>
      </c>
      <c r="E5" s="171" t="s">
        <v>172</v>
      </c>
      <c r="F5" s="157">
        <v>300</v>
      </c>
      <c r="G5" s="157"/>
      <c r="H5" s="157"/>
      <c r="I5" s="157" t="s">
        <v>141</v>
      </c>
      <c r="J5" s="158"/>
      <c r="K5" s="157" t="s">
        <v>71</v>
      </c>
      <c r="L5" s="29">
        <v>680</v>
      </c>
      <c r="M5" s="24" t="s">
        <v>7</v>
      </c>
      <c r="N5" s="24"/>
      <c r="O5" s="26">
        <f>L5</f>
        <v>680</v>
      </c>
      <c r="P5" s="37" t="s">
        <v>191</v>
      </c>
      <c r="Q5" s="101"/>
      <c r="R5" s="164"/>
      <c r="S5" s="61"/>
      <c r="T5" s="56">
        <v>0.9</v>
      </c>
      <c r="U5" s="56">
        <v>1</v>
      </c>
      <c r="V5" s="56">
        <v>1</v>
      </c>
      <c r="W5" s="56">
        <v>0.9</v>
      </c>
      <c r="X5" s="56">
        <v>1.05</v>
      </c>
      <c r="Y5" s="56">
        <v>0.95</v>
      </c>
      <c r="Z5" s="58">
        <f t="shared" si="0"/>
        <v>0.96666666666666667</v>
      </c>
    </row>
    <row r="6" spans="1:26" ht="12" customHeight="1">
      <c r="A6" s="154">
        <v>5</v>
      </c>
      <c r="B6" s="154" t="s">
        <v>95</v>
      </c>
      <c r="C6" s="171" t="s">
        <v>59</v>
      </c>
      <c r="D6" s="154" t="s">
        <v>69</v>
      </c>
      <c r="E6" s="171" t="s">
        <v>171</v>
      </c>
      <c r="F6" s="157">
        <v>120</v>
      </c>
      <c r="G6" s="157" t="s">
        <v>141</v>
      </c>
      <c r="H6" s="157" t="s">
        <v>142</v>
      </c>
      <c r="I6" s="157"/>
      <c r="J6" s="158"/>
      <c r="K6" s="157" t="s">
        <v>81</v>
      </c>
      <c r="L6" s="29">
        <v>28000</v>
      </c>
      <c r="M6" s="24" t="s">
        <v>37</v>
      </c>
      <c r="N6" s="24"/>
      <c r="O6" s="26">
        <v>2800</v>
      </c>
      <c r="P6" s="37" t="s">
        <v>191</v>
      </c>
      <c r="Q6" s="101"/>
      <c r="R6" s="165">
        <f>AVERAGE(O5:O6)</f>
        <v>1740</v>
      </c>
      <c r="S6" s="95"/>
      <c r="T6" s="56">
        <v>1</v>
      </c>
      <c r="U6" s="56">
        <v>1.25</v>
      </c>
      <c r="V6" s="56">
        <v>1</v>
      </c>
      <c r="W6" s="56">
        <v>1</v>
      </c>
      <c r="X6" s="56">
        <v>1</v>
      </c>
      <c r="Y6" s="56">
        <v>1</v>
      </c>
      <c r="Z6" s="58">
        <f t="shared" si="0"/>
        <v>1.0416666666666667</v>
      </c>
    </row>
    <row r="7" spans="1:26">
      <c r="A7" s="38">
        <v>6</v>
      </c>
      <c r="B7" s="42" t="s">
        <v>129</v>
      </c>
      <c r="C7" s="42" t="s">
        <v>176</v>
      </c>
      <c r="D7" s="42" t="s">
        <v>69</v>
      </c>
      <c r="E7" s="42" t="s">
        <v>177</v>
      </c>
      <c r="F7" s="27">
        <v>54</v>
      </c>
      <c r="G7" s="27"/>
      <c r="H7" s="27"/>
      <c r="I7" s="27"/>
      <c r="J7" s="25" t="s">
        <v>221</v>
      </c>
      <c r="K7" s="27" t="s">
        <v>71</v>
      </c>
      <c r="L7" s="29">
        <v>1000</v>
      </c>
      <c r="M7" s="24" t="s">
        <v>7</v>
      </c>
      <c r="N7" s="24"/>
      <c r="O7" s="26">
        <f>L7</f>
        <v>1000</v>
      </c>
      <c r="P7" s="37" t="s">
        <v>191</v>
      </c>
      <c r="Q7" s="59"/>
      <c r="R7" s="145">
        <v>1000</v>
      </c>
      <c r="S7" s="95"/>
      <c r="T7" s="56">
        <v>1</v>
      </c>
      <c r="U7" s="56">
        <v>1</v>
      </c>
      <c r="V7" s="56">
        <v>1</v>
      </c>
      <c r="W7" s="56">
        <v>1.05</v>
      </c>
      <c r="X7" s="56">
        <v>1</v>
      </c>
      <c r="Y7" s="56">
        <v>1</v>
      </c>
      <c r="Z7" s="58">
        <f t="shared" si="0"/>
        <v>1.0083333333333333</v>
      </c>
    </row>
    <row r="8" spans="1:26" ht="24">
      <c r="A8" s="38">
        <v>7</v>
      </c>
      <c r="B8" s="38" t="s">
        <v>155</v>
      </c>
      <c r="C8" s="38" t="s">
        <v>57</v>
      </c>
      <c r="D8" s="38" t="s">
        <v>69</v>
      </c>
      <c r="E8" s="38" t="s">
        <v>58</v>
      </c>
      <c r="F8" s="27">
        <v>74</v>
      </c>
      <c r="G8" s="27" t="s">
        <v>141</v>
      </c>
      <c r="H8" s="27" t="s">
        <v>142</v>
      </c>
      <c r="I8" s="27" t="s">
        <v>142</v>
      </c>
      <c r="J8" s="25" t="s">
        <v>90</v>
      </c>
      <c r="K8" s="27" t="s">
        <v>71</v>
      </c>
      <c r="L8" s="29">
        <v>24000</v>
      </c>
      <c r="M8" s="24" t="s">
        <v>37</v>
      </c>
      <c r="N8" s="24"/>
      <c r="O8" s="26">
        <f>(L8/F8)*12</f>
        <v>3891.8918918918916</v>
      </c>
      <c r="P8" s="37" t="s">
        <v>190</v>
      </c>
      <c r="Q8" s="59"/>
      <c r="R8" s="173">
        <v>3892</v>
      </c>
      <c r="S8" s="95"/>
      <c r="T8" s="56">
        <v>1.25</v>
      </c>
      <c r="U8" s="56">
        <v>1</v>
      </c>
      <c r="V8" s="56">
        <v>1</v>
      </c>
      <c r="W8" s="56">
        <v>1.1499999999999999</v>
      </c>
      <c r="X8" s="56">
        <v>0.95</v>
      </c>
      <c r="Y8" s="56">
        <v>1</v>
      </c>
      <c r="Z8" s="58">
        <f t="shared" si="0"/>
        <v>1.0583333333333333</v>
      </c>
    </row>
    <row r="9" spans="1:26" ht="12" customHeight="1">
      <c r="A9" s="154">
        <v>8</v>
      </c>
      <c r="B9" s="154" t="s">
        <v>97</v>
      </c>
      <c r="C9" s="154" t="s">
        <v>42</v>
      </c>
      <c r="D9" s="154" t="s">
        <v>69</v>
      </c>
      <c r="E9" s="154" t="s">
        <v>43</v>
      </c>
      <c r="F9" s="157">
        <v>126</v>
      </c>
      <c r="G9" s="157" t="s">
        <v>141</v>
      </c>
      <c r="H9" s="157" t="s">
        <v>142</v>
      </c>
      <c r="I9" s="157" t="s">
        <v>80</v>
      </c>
      <c r="J9" s="158"/>
      <c r="K9" s="157" t="s">
        <v>71</v>
      </c>
      <c r="L9" s="29">
        <v>850</v>
      </c>
      <c r="M9" s="24" t="s">
        <v>148</v>
      </c>
      <c r="N9" s="24"/>
      <c r="O9" s="26">
        <v>850</v>
      </c>
      <c r="P9" s="37" t="s">
        <v>190</v>
      </c>
      <c r="Q9" s="101"/>
      <c r="R9" s="174"/>
      <c r="S9" s="95"/>
      <c r="T9" s="56">
        <v>1</v>
      </c>
      <c r="U9" s="56">
        <v>1</v>
      </c>
      <c r="V9" s="56">
        <v>1</v>
      </c>
      <c r="W9" s="56">
        <v>0.9</v>
      </c>
      <c r="X9" s="56">
        <v>1</v>
      </c>
      <c r="Y9" s="56">
        <v>1</v>
      </c>
      <c r="Z9" s="58">
        <f t="shared" si="0"/>
        <v>0.98333333333333339</v>
      </c>
    </row>
    <row r="10" spans="1:26" ht="12" customHeight="1">
      <c r="A10" s="154">
        <v>9</v>
      </c>
      <c r="B10" s="154" t="s">
        <v>97</v>
      </c>
      <c r="C10" s="154" t="s">
        <v>42</v>
      </c>
      <c r="D10" s="154" t="s">
        <v>69</v>
      </c>
      <c r="E10" s="154" t="s">
        <v>43</v>
      </c>
      <c r="F10" s="157">
        <v>374</v>
      </c>
      <c r="G10" s="157" t="s">
        <v>141</v>
      </c>
      <c r="H10" s="157" t="s">
        <v>142</v>
      </c>
      <c r="I10" s="157" t="s">
        <v>80</v>
      </c>
      <c r="J10" s="158"/>
      <c r="K10" s="157" t="s">
        <v>71</v>
      </c>
      <c r="L10" s="29">
        <v>850</v>
      </c>
      <c r="M10" s="24" t="s">
        <v>148</v>
      </c>
      <c r="N10" s="24"/>
      <c r="O10" s="26">
        <v>850</v>
      </c>
      <c r="P10" s="37" t="s">
        <v>190</v>
      </c>
      <c r="Q10" s="101"/>
      <c r="R10" s="164"/>
      <c r="S10" s="61"/>
      <c r="T10" s="56">
        <v>1</v>
      </c>
      <c r="U10" s="56">
        <v>1</v>
      </c>
      <c r="V10" s="56">
        <v>1</v>
      </c>
      <c r="W10" s="56">
        <v>0.9</v>
      </c>
      <c r="X10" s="56">
        <v>1</v>
      </c>
      <c r="Y10" s="56">
        <v>1</v>
      </c>
      <c r="Z10" s="58">
        <f t="shared" si="0"/>
        <v>0.98333333333333339</v>
      </c>
    </row>
    <row r="11" spans="1:26" ht="12" customHeight="1">
      <c r="A11" s="154">
        <v>10</v>
      </c>
      <c r="B11" s="154" t="s">
        <v>97</v>
      </c>
      <c r="C11" s="154" t="s">
        <v>8</v>
      </c>
      <c r="D11" s="154" t="s">
        <v>69</v>
      </c>
      <c r="E11" s="154" t="s">
        <v>10</v>
      </c>
      <c r="F11" s="157">
        <v>320</v>
      </c>
      <c r="G11" s="157" t="s">
        <v>141</v>
      </c>
      <c r="H11" s="157" t="s">
        <v>142</v>
      </c>
      <c r="I11" s="157"/>
      <c r="J11" s="158"/>
      <c r="K11" s="157" t="s">
        <v>72</v>
      </c>
      <c r="L11" s="29">
        <v>1200</v>
      </c>
      <c r="M11" s="24" t="s">
        <v>11</v>
      </c>
      <c r="N11" s="24"/>
      <c r="O11" s="26">
        <f>L11</f>
        <v>1200</v>
      </c>
      <c r="P11" s="37" t="s">
        <v>190</v>
      </c>
      <c r="Q11" s="101"/>
      <c r="R11" s="164"/>
      <c r="S11" s="61"/>
      <c r="T11" s="56">
        <v>1</v>
      </c>
      <c r="U11" s="56">
        <v>1.2</v>
      </c>
      <c r="V11" s="56">
        <v>1</v>
      </c>
      <c r="W11" s="56">
        <v>1</v>
      </c>
      <c r="X11" s="56">
        <v>1</v>
      </c>
      <c r="Y11" s="56">
        <v>0.9</v>
      </c>
      <c r="Z11" s="58">
        <f t="shared" si="0"/>
        <v>1.0166666666666668</v>
      </c>
    </row>
    <row r="12" spans="1:26" ht="12" customHeight="1">
      <c r="A12" s="154">
        <v>11</v>
      </c>
      <c r="B12" s="154" t="s">
        <v>97</v>
      </c>
      <c r="C12" s="154" t="s">
        <v>8</v>
      </c>
      <c r="D12" s="154" t="s">
        <v>69</v>
      </c>
      <c r="E12" s="154" t="s">
        <v>23</v>
      </c>
      <c r="F12" s="157">
        <v>57</v>
      </c>
      <c r="G12" s="157" t="s">
        <v>141</v>
      </c>
      <c r="H12" s="157" t="s">
        <v>141</v>
      </c>
      <c r="I12" s="157" t="s">
        <v>141</v>
      </c>
      <c r="J12" s="158"/>
      <c r="K12" s="157" t="s">
        <v>71</v>
      </c>
      <c r="L12" s="29">
        <v>6795</v>
      </c>
      <c r="M12" s="24" t="s">
        <v>92</v>
      </c>
      <c r="N12" s="24"/>
      <c r="O12" s="26">
        <v>1431</v>
      </c>
      <c r="P12" s="37" t="s">
        <v>190</v>
      </c>
      <c r="Q12" s="101"/>
      <c r="R12" s="175">
        <f>AVERAGE(O9:O12)</f>
        <v>1082.75</v>
      </c>
      <c r="S12" s="95"/>
      <c r="T12" s="56">
        <v>1</v>
      </c>
      <c r="U12" s="56">
        <v>1</v>
      </c>
      <c r="V12" s="56">
        <v>1.1000000000000001</v>
      </c>
      <c r="W12" s="56">
        <v>1</v>
      </c>
      <c r="X12" s="56">
        <v>1.05</v>
      </c>
      <c r="Y12" s="56">
        <v>1</v>
      </c>
      <c r="Z12" s="58">
        <f t="shared" si="0"/>
        <v>1.0249999999999999</v>
      </c>
    </row>
    <row r="13" spans="1:26" ht="12" customHeight="1">
      <c r="A13" s="38">
        <v>12</v>
      </c>
      <c r="B13" s="42" t="s">
        <v>121</v>
      </c>
      <c r="C13" s="38" t="s">
        <v>3</v>
      </c>
      <c r="D13" s="38" t="s">
        <v>69</v>
      </c>
      <c r="E13" s="38" t="s">
        <v>9</v>
      </c>
      <c r="F13" s="27">
        <v>260</v>
      </c>
      <c r="G13" s="27" t="s">
        <v>141</v>
      </c>
      <c r="H13" s="27" t="s">
        <v>142</v>
      </c>
      <c r="I13" s="27" t="s">
        <v>79</v>
      </c>
      <c r="J13" s="25"/>
      <c r="K13" s="27" t="s">
        <v>71</v>
      </c>
      <c r="L13" s="29">
        <v>800</v>
      </c>
      <c r="M13" s="24" t="s">
        <v>7</v>
      </c>
      <c r="N13" s="24"/>
      <c r="O13" s="26">
        <f>L13</f>
        <v>800</v>
      </c>
      <c r="P13" s="37" t="s">
        <v>190</v>
      </c>
      <c r="Q13" s="101"/>
      <c r="R13" s="167"/>
      <c r="S13" s="61"/>
      <c r="T13" s="56">
        <v>0.9</v>
      </c>
      <c r="U13" s="56">
        <v>1</v>
      </c>
      <c r="V13" s="56">
        <v>1</v>
      </c>
      <c r="W13" s="56">
        <v>0.95</v>
      </c>
      <c r="X13" s="56">
        <v>1</v>
      </c>
      <c r="Y13" s="56">
        <v>0.95</v>
      </c>
      <c r="Z13" s="58">
        <f t="shared" si="0"/>
        <v>0.96666666666666667</v>
      </c>
    </row>
    <row r="14" spans="1:26" ht="36">
      <c r="A14" s="38">
        <v>13</v>
      </c>
      <c r="B14" s="42" t="s">
        <v>121</v>
      </c>
      <c r="C14" s="38" t="s">
        <v>3</v>
      </c>
      <c r="D14" s="42" t="s">
        <v>69</v>
      </c>
      <c r="E14" s="42" t="s">
        <v>126</v>
      </c>
      <c r="F14" s="27">
        <v>180</v>
      </c>
      <c r="G14" s="27" t="s">
        <v>141</v>
      </c>
      <c r="H14" s="27"/>
      <c r="I14" s="27" t="s">
        <v>141</v>
      </c>
      <c r="J14" s="30" t="s">
        <v>242</v>
      </c>
      <c r="K14" s="27" t="s">
        <v>75</v>
      </c>
      <c r="L14" s="29">
        <v>1000</v>
      </c>
      <c r="M14" s="24" t="s">
        <v>7</v>
      </c>
      <c r="N14" s="24"/>
      <c r="O14" s="26">
        <f>L14</f>
        <v>1000</v>
      </c>
      <c r="P14" s="37" t="s">
        <v>191</v>
      </c>
      <c r="Q14" s="101"/>
      <c r="R14" s="168"/>
      <c r="S14" s="61"/>
      <c r="T14" s="56">
        <v>0.9</v>
      </c>
      <c r="U14" s="56">
        <v>1.1000000000000001</v>
      </c>
      <c r="V14" s="56">
        <v>1</v>
      </c>
      <c r="W14" s="56">
        <v>1.1000000000000001</v>
      </c>
      <c r="X14" s="56">
        <v>1.05</v>
      </c>
      <c r="Y14" s="56">
        <v>1</v>
      </c>
      <c r="Z14" s="58">
        <f t="shared" si="0"/>
        <v>1.0249999999999999</v>
      </c>
    </row>
    <row r="15" spans="1:26" ht="24">
      <c r="A15" s="38">
        <v>14</v>
      </c>
      <c r="B15" s="42" t="s">
        <v>121</v>
      </c>
      <c r="C15" s="38" t="s">
        <v>3</v>
      </c>
      <c r="D15" s="42" t="s">
        <v>69</v>
      </c>
      <c r="E15" s="42" t="s">
        <v>174</v>
      </c>
      <c r="F15" s="27">
        <v>838</v>
      </c>
      <c r="G15" s="27"/>
      <c r="H15" s="27"/>
      <c r="I15" s="27" t="s">
        <v>141</v>
      </c>
      <c r="J15" s="25" t="s">
        <v>223</v>
      </c>
      <c r="K15" s="27" t="s">
        <v>81</v>
      </c>
      <c r="L15" s="29">
        <v>1200</v>
      </c>
      <c r="M15" s="24" t="s">
        <v>7</v>
      </c>
      <c r="N15" s="24"/>
      <c r="O15" s="26">
        <f>L15</f>
        <v>1200</v>
      </c>
      <c r="P15" s="37" t="s">
        <v>191</v>
      </c>
      <c r="Q15" s="101"/>
      <c r="R15" s="168"/>
      <c r="S15" s="61"/>
      <c r="T15" s="56">
        <v>0.9</v>
      </c>
      <c r="U15" s="56">
        <v>1.25</v>
      </c>
      <c r="V15" s="56">
        <v>1</v>
      </c>
      <c r="W15" s="56">
        <v>1</v>
      </c>
      <c r="X15" s="56">
        <v>1.05</v>
      </c>
      <c r="Y15" s="56">
        <v>0.8</v>
      </c>
      <c r="Z15" s="58">
        <f t="shared" si="0"/>
        <v>1</v>
      </c>
    </row>
    <row r="16" spans="1:26" ht="24">
      <c r="A16" s="38">
        <v>15</v>
      </c>
      <c r="B16" s="42" t="s">
        <v>121</v>
      </c>
      <c r="C16" s="38" t="s">
        <v>3</v>
      </c>
      <c r="D16" s="42" t="s">
        <v>69</v>
      </c>
      <c r="E16" s="42" t="s">
        <v>175</v>
      </c>
      <c r="F16" s="27">
        <v>468</v>
      </c>
      <c r="G16" s="27"/>
      <c r="H16" s="27"/>
      <c r="I16" s="27" t="s">
        <v>141</v>
      </c>
      <c r="J16" s="25" t="s">
        <v>223</v>
      </c>
      <c r="K16" s="27" t="s">
        <v>81</v>
      </c>
      <c r="L16" s="29">
        <v>1200</v>
      </c>
      <c r="M16" s="24" t="s">
        <v>7</v>
      </c>
      <c r="N16" s="24"/>
      <c r="O16" s="26">
        <f>L16</f>
        <v>1200</v>
      </c>
      <c r="P16" s="37" t="s">
        <v>191</v>
      </c>
      <c r="Q16" s="101"/>
      <c r="R16" s="168"/>
      <c r="S16" s="61"/>
      <c r="T16" s="56">
        <v>0.9</v>
      </c>
      <c r="U16" s="56">
        <v>1.25</v>
      </c>
      <c r="V16" s="56">
        <v>1</v>
      </c>
      <c r="W16" s="56">
        <v>1</v>
      </c>
      <c r="X16" s="56">
        <v>1.05</v>
      </c>
      <c r="Y16" s="56">
        <v>0.9</v>
      </c>
      <c r="Z16" s="58">
        <f t="shared" si="0"/>
        <v>1.0166666666666668</v>
      </c>
    </row>
    <row r="17" spans="1:32" ht="24">
      <c r="A17" s="38">
        <v>16</v>
      </c>
      <c r="B17" s="42" t="s">
        <v>121</v>
      </c>
      <c r="C17" s="38" t="s">
        <v>3</v>
      </c>
      <c r="D17" s="42" t="s">
        <v>69</v>
      </c>
      <c r="E17" s="42" t="s">
        <v>174</v>
      </c>
      <c r="F17" s="27">
        <v>468</v>
      </c>
      <c r="G17" s="27"/>
      <c r="H17" s="27"/>
      <c r="I17" s="27"/>
      <c r="J17" s="25" t="s">
        <v>135</v>
      </c>
      <c r="K17" s="27" t="s">
        <v>75</v>
      </c>
      <c r="L17" s="29">
        <v>1200</v>
      </c>
      <c r="M17" s="24" t="s">
        <v>7</v>
      </c>
      <c r="N17" s="24"/>
      <c r="O17" s="26">
        <f>L17</f>
        <v>1200</v>
      </c>
      <c r="P17" s="37" t="s">
        <v>191</v>
      </c>
      <c r="Q17" s="101"/>
      <c r="R17" s="168"/>
      <c r="S17" s="61"/>
      <c r="T17" s="56">
        <v>0.9</v>
      </c>
      <c r="U17" s="56">
        <v>1.1000000000000001</v>
      </c>
      <c r="V17" s="56">
        <v>1</v>
      </c>
      <c r="W17" s="56">
        <v>1.1000000000000001</v>
      </c>
      <c r="X17" s="56">
        <v>1</v>
      </c>
      <c r="Y17" s="56">
        <v>0.9</v>
      </c>
      <c r="Z17" s="58">
        <f t="shared" si="0"/>
        <v>1</v>
      </c>
    </row>
    <row r="18" spans="1:32" ht="36">
      <c r="A18" s="38">
        <v>17</v>
      </c>
      <c r="B18" s="38" t="s">
        <v>121</v>
      </c>
      <c r="C18" s="38" t="s">
        <v>3</v>
      </c>
      <c r="D18" s="38" t="s">
        <v>69</v>
      </c>
      <c r="E18" s="38" t="s">
        <v>126</v>
      </c>
      <c r="F18" s="27">
        <v>180</v>
      </c>
      <c r="G18" s="27" t="s">
        <v>141</v>
      </c>
      <c r="H18" s="27"/>
      <c r="I18" s="27"/>
      <c r="J18" s="30" t="s">
        <v>242</v>
      </c>
      <c r="K18" s="27" t="s">
        <v>71</v>
      </c>
      <c r="L18" s="29">
        <v>1000</v>
      </c>
      <c r="M18" s="24" t="s">
        <v>7</v>
      </c>
      <c r="N18" s="24"/>
      <c r="O18" s="26">
        <v>1629</v>
      </c>
      <c r="P18" s="37" t="s">
        <v>191</v>
      </c>
      <c r="Q18" s="101"/>
      <c r="R18" s="169">
        <f>AVERAGE(O13:O18)</f>
        <v>1171.5</v>
      </c>
      <c r="S18" s="95"/>
      <c r="T18" s="56">
        <v>1</v>
      </c>
      <c r="U18" s="56">
        <v>1</v>
      </c>
      <c r="V18" s="56">
        <v>1</v>
      </c>
      <c r="W18" s="56">
        <v>1.1000000000000001</v>
      </c>
      <c r="X18" s="56">
        <v>1</v>
      </c>
      <c r="Y18" s="56">
        <v>1</v>
      </c>
      <c r="Z18" s="58">
        <f t="shared" si="0"/>
        <v>1.0166666666666666</v>
      </c>
    </row>
    <row r="19" spans="1:32" ht="12" customHeight="1">
      <c r="A19" s="154">
        <v>18</v>
      </c>
      <c r="B19" s="154" t="s">
        <v>96</v>
      </c>
      <c r="C19" s="154" t="s">
        <v>63</v>
      </c>
      <c r="D19" s="154" t="s">
        <v>69</v>
      </c>
      <c r="E19" s="154" t="s">
        <v>64</v>
      </c>
      <c r="F19" s="157">
        <v>238</v>
      </c>
      <c r="G19" s="157" t="s">
        <v>141</v>
      </c>
      <c r="H19" s="157" t="s">
        <v>142</v>
      </c>
      <c r="I19" s="157" t="s">
        <v>141</v>
      </c>
      <c r="J19" s="158"/>
      <c r="K19" s="157" t="s">
        <v>75</v>
      </c>
      <c r="L19" s="29">
        <v>19900</v>
      </c>
      <c r="M19" s="24" t="s">
        <v>37</v>
      </c>
      <c r="N19" s="24"/>
      <c r="O19" s="26">
        <f>(L19/F19)*12</f>
        <v>1003.3613445378151</v>
      </c>
      <c r="P19" s="37" t="s">
        <v>190</v>
      </c>
      <c r="Q19" s="59"/>
      <c r="R19" s="165">
        <v>1003</v>
      </c>
      <c r="S19" s="95"/>
      <c r="T19" s="56">
        <v>0.9</v>
      </c>
      <c r="U19" s="56">
        <v>1.1000000000000001</v>
      </c>
      <c r="V19" s="56">
        <v>1</v>
      </c>
      <c r="W19" s="56">
        <v>0.9</v>
      </c>
      <c r="X19" s="56">
        <v>1.05</v>
      </c>
      <c r="Y19" s="56">
        <v>1</v>
      </c>
      <c r="Z19" s="58">
        <f t="shared" si="0"/>
        <v>0.9916666666666667</v>
      </c>
    </row>
    <row r="20" spans="1:32">
      <c r="E20" s="14"/>
      <c r="R20" s="9">
        <v>1346</v>
      </c>
      <c r="S20" s="9"/>
    </row>
    <row r="21" spans="1:32">
      <c r="F21" s="14">
        <f>AVERAGE(F2:F19)</f>
        <v>308.16666666666669</v>
      </c>
      <c r="G21" s="15" t="s">
        <v>141</v>
      </c>
      <c r="H21" s="15" t="s">
        <v>142</v>
      </c>
      <c r="I21" s="15" t="s">
        <v>141</v>
      </c>
      <c r="J21" s="15"/>
      <c r="K21" s="15" t="s">
        <v>71</v>
      </c>
      <c r="L21" s="16"/>
      <c r="M21" s="14"/>
      <c r="N21" s="17"/>
      <c r="O21" s="16">
        <f>AVERAGE(O2:O19)</f>
        <v>1346.4029575794282</v>
      </c>
    </row>
    <row r="22" spans="1:32">
      <c r="L22" s="7"/>
      <c r="O22" s="11"/>
    </row>
    <row r="23" spans="1:32">
      <c r="L23" s="7"/>
      <c r="O23" s="11"/>
    </row>
    <row r="24" spans="1:32">
      <c r="L24" s="7"/>
      <c r="O24" s="11"/>
    </row>
    <row r="25" spans="1:32">
      <c r="L25" s="7"/>
    </row>
    <row r="26" spans="1:32">
      <c r="L26" s="7"/>
      <c r="O26" s="43">
        <v>600</v>
      </c>
      <c r="P26" s="43">
        <v>900</v>
      </c>
      <c r="Q26" s="43">
        <v>1200</v>
      </c>
      <c r="R26" s="43">
        <v>1500</v>
      </c>
      <c r="S26" s="43"/>
      <c r="T26" s="43">
        <v>1800</v>
      </c>
      <c r="U26" s="43">
        <v>2100</v>
      </c>
      <c r="V26" s="43">
        <v>2400</v>
      </c>
      <c r="W26" s="43">
        <v>2700</v>
      </c>
      <c r="X26" s="43">
        <v>3000</v>
      </c>
      <c r="Y26" s="43">
        <v>3300</v>
      </c>
      <c r="Z26" s="43">
        <v>3600</v>
      </c>
      <c r="AA26" s="43">
        <v>3900</v>
      </c>
      <c r="AB26" s="43"/>
      <c r="AC26" s="43"/>
      <c r="AD26" s="43"/>
      <c r="AE26" s="43"/>
      <c r="AF26" s="43"/>
    </row>
    <row r="27" spans="1:32">
      <c r="AA27" t="s">
        <v>188</v>
      </c>
    </row>
    <row r="30" spans="1:32">
      <c r="O30" s="43">
        <v>600</v>
      </c>
      <c r="P30" s="43">
        <v>900</v>
      </c>
      <c r="Q30" s="43">
        <v>1200</v>
      </c>
      <c r="R30" s="43">
        <v>850</v>
      </c>
      <c r="S30" s="43"/>
      <c r="T30" s="43">
        <v>1740</v>
      </c>
      <c r="U30" s="43">
        <v>1083</v>
      </c>
      <c r="V30" s="43">
        <v>1172</v>
      </c>
      <c r="W30" s="43">
        <v>2700</v>
      </c>
      <c r="X30" s="43">
        <v>3000</v>
      </c>
      <c r="Y30" s="43">
        <v>3300</v>
      </c>
      <c r="Z30" s="43">
        <v>3600</v>
      </c>
      <c r="AA30" s="43">
        <v>3900</v>
      </c>
    </row>
    <row r="31" spans="1:32">
      <c r="R31" t="s">
        <v>210</v>
      </c>
      <c r="T31" t="s">
        <v>204</v>
      </c>
      <c r="U31" t="s">
        <v>208</v>
      </c>
      <c r="V31" t="s">
        <v>211</v>
      </c>
      <c r="AA31" t="s">
        <v>188</v>
      </c>
    </row>
    <row r="33" spans="18:22">
      <c r="R33" s="43">
        <v>850</v>
      </c>
      <c r="S33" s="43"/>
      <c r="T33" s="43">
        <v>1740</v>
      </c>
      <c r="U33" s="43">
        <v>1083</v>
      </c>
      <c r="V33" s="43">
        <v>1172</v>
      </c>
    </row>
    <row r="34" spans="18:22">
      <c r="R34" t="s">
        <v>210</v>
      </c>
      <c r="T34" t="s">
        <v>204</v>
      </c>
      <c r="U34" t="s">
        <v>208</v>
      </c>
      <c r="V34" t="s">
        <v>211</v>
      </c>
    </row>
  </sheetData>
  <conditionalFormatting sqref="T2:Y19">
    <cfRule type="colorScale" priority="85">
      <colorScale>
        <cfvo type="min"/>
        <cfvo type="num" val="1"/>
        <cfvo type="max"/>
        <color rgb="FFF8696B"/>
        <color rgb="FFFFEB84"/>
        <color rgb="FF63BE7B"/>
      </colorScale>
    </cfRule>
  </conditionalFormatting>
  <conditionalFormatting sqref="O24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22:O23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22:O2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2:O19">
    <cfRule type="colorScale" priority="9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O26:AF26">
    <cfRule type="colorScale" priority="8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Z2:Z19">
    <cfRule type="colorScale" priority="5">
      <colorScale>
        <cfvo type="min"/>
        <cfvo type="num" val="1"/>
        <cfvo type="max"/>
        <color theme="6"/>
        <color rgb="FFFFFF66"/>
        <color rgb="FFF8696B"/>
      </colorScale>
    </cfRule>
  </conditionalFormatting>
  <conditionalFormatting sqref="O30:AA30">
    <cfRule type="colorScale" priority="2">
      <colorScale>
        <cfvo type="min"/>
        <cfvo type="percentile" val="50"/>
        <cfvo type="max"/>
        <color theme="6"/>
        <color rgb="FFFFFF66"/>
        <color rgb="FFF8696B"/>
      </colorScale>
    </cfRule>
  </conditionalFormatting>
  <conditionalFormatting sqref="R33:V33">
    <cfRule type="colorScale" priority="1">
      <colorScale>
        <cfvo type="min"/>
        <cfvo type="percentile" val="50"/>
        <cfvo type="max"/>
        <color theme="6"/>
        <color rgb="FFFFFF66"/>
        <color rgb="FFF8696B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 enableFormatConditionsCalculation="0">
    <tabColor theme="4"/>
  </sheetPr>
  <dimension ref="B2:F10"/>
  <sheetViews>
    <sheetView workbookViewId="0">
      <selection activeCell="D24" sqref="D24"/>
    </sheetView>
  </sheetViews>
  <sheetFormatPr baseColWidth="10" defaultColWidth="8.83203125" defaultRowHeight="12" x14ac:dyDescent="0"/>
  <cols>
    <col min="2" max="2" width="26.6640625" bestFit="1" customWidth="1"/>
    <col min="4" max="4" width="14.6640625" customWidth="1"/>
    <col min="5" max="5" width="22.6640625" customWidth="1"/>
  </cols>
  <sheetData>
    <row r="2" spans="2:6">
      <c r="B2" s="8" t="s">
        <v>160</v>
      </c>
      <c r="E2" s="8" t="s">
        <v>163</v>
      </c>
    </row>
    <row r="4" spans="2:6">
      <c r="B4" s="4" t="s">
        <v>169</v>
      </c>
      <c r="C4" s="13">
        <f>AVERAGE(Sklad!F2:F19)</f>
        <v>308.16666666666669</v>
      </c>
      <c r="E4" s="4" t="s">
        <v>81</v>
      </c>
      <c r="F4">
        <f>COUNTIF(Sklad!K2:K19,E4)</f>
        <v>3</v>
      </c>
    </row>
    <row r="5" spans="2:6">
      <c r="B5" s="4" t="s">
        <v>158</v>
      </c>
      <c r="C5" s="4" t="s">
        <v>71</v>
      </c>
      <c r="E5" s="4" t="s">
        <v>72</v>
      </c>
      <c r="F5">
        <f>COUNTIF(Sklad!K2:K19,E5)</f>
        <v>1</v>
      </c>
    </row>
    <row r="6" spans="2:6">
      <c r="B6" t="s">
        <v>159</v>
      </c>
      <c r="C6" s="4" t="s">
        <v>167</v>
      </c>
      <c r="E6" s="4" t="s">
        <v>166</v>
      </c>
      <c r="F6">
        <f>COUNTIF(Sklad!K2:K19,E6)</f>
        <v>0</v>
      </c>
    </row>
    <row r="7" spans="2:6">
      <c r="E7" s="4" t="s">
        <v>75</v>
      </c>
      <c r="F7">
        <f>COUNTIF(Sklad!K2:K19,E7)</f>
        <v>4</v>
      </c>
    </row>
    <row r="8" spans="2:6">
      <c r="B8" s="54" t="s">
        <v>243</v>
      </c>
      <c r="C8" s="47">
        <f>AVERAGE(Sklad!O2:O19)</f>
        <v>1346.4029575794282</v>
      </c>
      <c r="D8" s="55"/>
      <c r="E8" s="4" t="s">
        <v>71</v>
      </c>
      <c r="F8">
        <f>COUNTIF(Sklad!K2:K19,E8)</f>
        <v>10</v>
      </c>
    </row>
    <row r="9" spans="2:6">
      <c r="B9" s="54" t="s">
        <v>195</v>
      </c>
      <c r="C9" s="47">
        <f>MIN(Sklad!O2:O21)</f>
        <v>680</v>
      </c>
      <c r="D9" s="46" t="s">
        <v>197</v>
      </c>
      <c r="E9" s="4" t="s">
        <v>162</v>
      </c>
      <c r="F9">
        <f>COUNTIF(Sklad!K2:K19,E9)</f>
        <v>0</v>
      </c>
    </row>
    <row r="10" spans="2:6">
      <c r="B10" s="54" t="s">
        <v>196</v>
      </c>
      <c r="C10" s="47">
        <f>MAX(Sklad!O2:O21)</f>
        <v>3891.8918918918916</v>
      </c>
      <c r="D10" s="55"/>
    </row>
  </sheetData>
  <pageMargins left="0.7" right="0.7" top="0.78740157499999996" bottom="0.78740157499999996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Tables</vt:lpstr>
      <vt:lpstr>Všetko</vt:lpstr>
      <vt:lpstr>Kancelária</vt:lpstr>
      <vt:lpstr>K-popis</vt:lpstr>
      <vt:lpstr>Obchod</vt:lpstr>
      <vt:lpstr>O-popis</vt:lpstr>
      <vt:lpstr>Sklad</vt:lpstr>
      <vt:lpstr>S-popis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2011-11-12T14:26:13Z</dcterms:created>
  <dcterms:modified xsi:type="dcterms:W3CDTF">2013-05-23T07:05:32Z</dcterms:modified>
</cp:coreProperties>
</file>